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Лист1!$A$10:$L$21</definedName>
    <definedName name="_xlnm.Print_Titles" localSheetId="0">Лист1!$8:$10</definedName>
    <definedName name="_xlnm.Print_Area" localSheetId="0">Лист1!$A$1:$R$39</definedName>
  </definedNames>
  <calcPr calcId="145621"/>
</workbook>
</file>

<file path=xl/calcChain.xml><?xml version="1.0" encoding="utf-8"?>
<calcChain xmlns="http://schemas.openxmlformats.org/spreadsheetml/2006/main">
  <c r="Q34" i="1" l="1"/>
  <c r="Q33" i="1" s="1"/>
  <c r="Q32" i="1" s="1"/>
  <c r="Q31" i="1" s="1"/>
  <c r="R34" i="1"/>
  <c r="R33" i="1" s="1"/>
  <c r="R32" i="1" s="1"/>
  <c r="R31" i="1" s="1"/>
  <c r="P34" i="1"/>
  <c r="N33" i="1"/>
  <c r="N32" i="1" s="1"/>
  <c r="N31" i="1" s="1"/>
  <c r="M33" i="1"/>
  <c r="M32" i="1" s="1"/>
  <c r="M31" i="1" s="1"/>
  <c r="Q35" i="1"/>
  <c r="R35" i="1"/>
  <c r="Q36" i="1"/>
  <c r="R36" i="1"/>
  <c r="P36" i="1"/>
  <c r="P35" i="1"/>
  <c r="P33" i="1" s="1"/>
  <c r="P32" i="1" s="1"/>
  <c r="P31" i="1" s="1"/>
  <c r="N16" i="1"/>
  <c r="O16" i="1"/>
  <c r="M16" i="1"/>
  <c r="N20" i="1"/>
  <c r="O20" i="1"/>
  <c r="M20" i="1"/>
  <c r="M27" i="1"/>
  <c r="N28" i="1"/>
  <c r="N27" i="1" s="1"/>
  <c r="N26" i="1" s="1"/>
  <c r="O28" i="1"/>
  <c r="O27" i="1" s="1"/>
  <c r="O26" i="1" s="1"/>
  <c r="M28" i="1"/>
  <c r="R23" i="1"/>
  <c r="Q23" i="1"/>
  <c r="Q22" i="1" s="1"/>
  <c r="P23" i="1"/>
  <c r="P22" i="1" s="1"/>
  <c r="R22" i="1"/>
  <c r="R18" i="1"/>
  <c r="Q18" i="1"/>
  <c r="P18" i="1"/>
  <c r="R13" i="1"/>
  <c r="Q13" i="1"/>
  <c r="P13" i="1"/>
  <c r="O33" i="1"/>
  <c r="O32" i="1" s="1"/>
  <c r="O31" i="1" s="1"/>
  <c r="M26" i="1"/>
  <c r="O23" i="1"/>
  <c r="O22" i="1" s="1"/>
  <c r="N23" i="1"/>
  <c r="N22" i="1" s="1"/>
  <c r="M23" i="1"/>
  <c r="M22" i="1" s="1"/>
  <c r="O18" i="1"/>
  <c r="N18" i="1"/>
  <c r="M18" i="1"/>
  <c r="O13" i="1"/>
  <c r="O12" i="1" s="1"/>
  <c r="O11" i="1" s="1"/>
  <c r="N13" i="1"/>
  <c r="N12" i="1" s="1"/>
  <c r="M13" i="1"/>
  <c r="M12" i="1" l="1"/>
  <c r="N11" i="1"/>
  <c r="N39" i="1" s="1"/>
  <c r="M11" i="1"/>
  <c r="M39" i="1" s="1"/>
  <c r="O39" i="1"/>
  <c r="I22" i="1"/>
  <c r="H22" i="1"/>
  <c r="G22" i="1"/>
  <c r="L23" i="1"/>
  <c r="L22" i="1" s="1"/>
  <c r="K23" i="1"/>
  <c r="K22" i="1" s="1"/>
  <c r="J23" i="1"/>
  <c r="J22" i="1" s="1"/>
  <c r="F23" i="1"/>
  <c r="F22" i="1" s="1"/>
  <c r="E23" i="1"/>
  <c r="E22" i="1" s="1"/>
  <c r="D23" i="1"/>
  <c r="D22" i="1" s="1"/>
  <c r="K18" i="1" l="1"/>
  <c r="L18" i="1"/>
  <c r="J18" i="1"/>
  <c r="J33" i="1" l="1"/>
  <c r="J32" i="1" s="1"/>
  <c r="K13" i="1" l="1"/>
  <c r="L13" i="1"/>
  <c r="J13" i="1"/>
  <c r="I33" i="1" l="1"/>
  <c r="I32" i="1" s="1"/>
  <c r="H33" i="1"/>
  <c r="H32" i="1" s="1"/>
  <c r="G33" i="1"/>
  <c r="G32" i="1" s="1"/>
  <c r="F33" i="1"/>
  <c r="E33" i="1"/>
  <c r="D33" i="1"/>
  <c r="D32" i="1" l="1"/>
  <c r="J31" i="1"/>
  <c r="K33" i="1"/>
  <c r="L33" i="1"/>
  <c r="E32" i="1"/>
  <c r="F32" i="1"/>
  <c r="H18" i="1"/>
  <c r="I18" i="1"/>
  <c r="G18" i="1"/>
  <c r="J17" i="1"/>
  <c r="P17" i="1" s="1"/>
  <c r="J21" i="1"/>
  <c r="P21" i="1" s="1"/>
  <c r="K21" i="1"/>
  <c r="Q21" i="1" s="1"/>
  <c r="L21" i="1"/>
  <c r="R21" i="1" s="1"/>
  <c r="L32" i="1" l="1"/>
  <c r="L31" i="1" s="1"/>
  <c r="K32" i="1"/>
  <c r="K31" i="1" s="1"/>
  <c r="H12" i="1"/>
  <c r="G12" i="1"/>
  <c r="I12" i="1"/>
  <c r="F26" i="1"/>
  <c r="E26" i="1"/>
  <c r="H28" i="1"/>
  <c r="H27" i="1" s="1"/>
  <c r="K27" i="1" s="1"/>
  <c r="D26" i="1"/>
  <c r="I28" i="1"/>
  <c r="L28" i="1" s="1"/>
  <c r="R28" i="1" s="1"/>
  <c r="G28" i="1"/>
  <c r="J28" i="1" s="1"/>
  <c r="P28" i="1" s="1"/>
  <c r="L29" i="1"/>
  <c r="R29" i="1" s="1"/>
  <c r="K29" i="1"/>
  <c r="Q29" i="1" s="1"/>
  <c r="J29" i="1"/>
  <c r="P29" i="1" s="1"/>
  <c r="E20" i="1"/>
  <c r="K20" i="1" s="1"/>
  <c r="Q20" i="1" s="1"/>
  <c r="F20" i="1"/>
  <c r="L20" i="1" s="1"/>
  <c r="R20" i="1" s="1"/>
  <c r="D20" i="1"/>
  <c r="J20" i="1" s="1"/>
  <c r="P20" i="1" s="1"/>
  <c r="E13" i="1"/>
  <c r="F13" i="1"/>
  <c r="D13" i="1"/>
  <c r="K17" i="1"/>
  <c r="Q17" i="1" s="1"/>
  <c r="L17" i="1"/>
  <c r="R17" i="1" s="1"/>
  <c r="E16" i="1"/>
  <c r="K16" i="1" s="1"/>
  <c r="Q16" i="1" s="1"/>
  <c r="Q12" i="1" s="1"/>
  <c r="Q11" i="1" s="1"/>
  <c r="F16" i="1"/>
  <c r="L16" i="1" s="1"/>
  <c r="D16" i="1"/>
  <c r="J16" i="1" s="1"/>
  <c r="P16" i="1" s="1"/>
  <c r="P12" i="1" s="1"/>
  <c r="P11" i="1" s="1"/>
  <c r="L12" i="1" l="1"/>
  <c r="L11" i="1" s="1"/>
  <c r="R16" i="1"/>
  <c r="R12" i="1" s="1"/>
  <c r="R11" i="1" s="1"/>
  <c r="K26" i="1"/>
  <c r="Q27" i="1"/>
  <c r="Q26" i="1" s="1"/>
  <c r="Q39" i="1" s="1"/>
  <c r="J12" i="1"/>
  <c r="J11" i="1" s="1"/>
  <c r="K12" i="1"/>
  <c r="D12" i="1"/>
  <c r="E12" i="1"/>
  <c r="F12" i="1"/>
  <c r="G27" i="1"/>
  <c r="J27" i="1" s="1"/>
  <c r="H26" i="1"/>
  <c r="I27" i="1"/>
  <c r="L27" i="1" s="1"/>
  <c r="G11" i="1"/>
  <c r="I11" i="1"/>
  <c r="H11" i="1"/>
  <c r="K28" i="1"/>
  <c r="Q28" i="1" s="1"/>
  <c r="J26" i="1" l="1"/>
  <c r="P27" i="1"/>
  <c r="P26" i="1" s="1"/>
  <c r="P39" i="1" s="1"/>
  <c r="L26" i="1"/>
  <c r="L39" i="1" s="1"/>
  <c r="R27" i="1"/>
  <c r="R26" i="1" s="1"/>
  <c r="R39" i="1" s="1"/>
  <c r="K11" i="1"/>
  <c r="K39" i="1" s="1"/>
  <c r="J39" i="1"/>
  <c r="F11" i="1"/>
  <c r="D11" i="1"/>
  <c r="E11" i="1"/>
  <c r="E39" i="1" s="1"/>
  <c r="G26" i="1"/>
  <c r="G39" i="1" s="1"/>
  <c r="I26" i="1"/>
  <c r="H39" i="1"/>
  <c r="F39" i="1" l="1"/>
  <c r="I39" i="1"/>
  <c r="D39" i="1"/>
</calcChain>
</file>

<file path=xl/sharedStrings.xml><?xml version="1.0" encoding="utf-8"?>
<sst xmlns="http://schemas.openxmlformats.org/spreadsheetml/2006/main" count="72" uniqueCount="45">
  <si>
    <t xml:space="preserve">Наименование </t>
  </si>
  <si>
    <t>Целевая статья</t>
  </si>
  <si>
    <t>Вид расходов</t>
  </si>
  <si>
    <t>Сумма, рублей</t>
  </si>
  <si>
    <t>Предлагаемые изменения</t>
  </si>
  <si>
    <t>Сумма с учетом изменений, рублей</t>
  </si>
  <si>
    <t>2024 год</t>
  </si>
  <si>
    <t>2025 год</t>
  </si>
  <si>
    <t>2026 год</t>
  </si>
  <si>
    <t xml:space="preserve">2024 год  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</si>
  <si>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</si>
  <si>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Муниципальная программа "Экономическое развитие и инвестиционная деятельность"</t>
  </si>
  <si>
    <t>01 0 00 00000</t>
  </si>
  <si>
    <t>01 0 00 S8220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</si>
  <si>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</si>
  <si>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поддержку малых форм хозяйствования личных подсобных и крестьянских (фермерских) хозяйств</t>
  </si>
  <si>
    <t>01 0 00 82210</t>
  </si>
  <si>
    <t>Субсидии на поддержку малого и среднего предпринимательства на территории Приморского муниципального округа Архангельской области.</t>
  </si>
  <si>
    <t>01 0 00 82320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</si>
  <si>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</si>
  <si>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</si>
  <si>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</si>
  <si>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</si>
  <si>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</si>
  <si>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Реализация образовательных программ</t>
  </si>
  <si>
    <t>04 0 00 Л8620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</si>
  <si>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</si>
  <si>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</si>
  <si>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«Развитие местного самоуправления и поддержка социально ориентированных некоммерческих организаций»</t>
  </si>
  <si>
    <t>11 0 00 00000</t>
  </si>
  <si>
    <t>Субсидии на поддержку социально ориентированных некоммерческих организаций</t>
  </si>
  <si>
    <t xml:space="preserve">11 4 00 80560 </t>
  </si>
  <si>
    <t>Всего</t>
  </si>
  <si>
    <t>Софинансирование расходов по созданию условий для обеспечения жителей муниципальных и городских округов  Архангельской области услугами торговли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</si>
  <si>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</si>
  <si>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к решению Собрания депутатов
Приморского муниципального округа
от  21 марта 2024 г. №    ___</t>
  </si>
  <si>
    <t>ПРИЛОЖЕНИЕ № 5</t>
  </si>
  <si>
    <t>2027 год</t>
  </si>
  <si>
    <t xml:space="preserve">Субсидии в целях финансового обеспечения исполнения государственного (муниципального) социального заказа на оказание государственных (муниципальных) услуг в социальной сфере (в соответствии со статьей 78.4 Бюджетного кодекса Российской Федерации) 
</t>
  </si>
  <si>
    <t>01 0 00 82330</t>
  </si>
  <si>
    <t xml:space="preserve"> изменения, рублей</t>
  </si>
  <si>
    <t>Сумма утверждено, рублей</t>
  </si>
  <si>
    <t>к пояснительной записке</t>
  </si>
  <si>
    <t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
 с пунктом 1 статьи 78 и пунктом 2 статьи 78.1 и статьей 78.4  Бюджетного кодекса Российской Федерации, 
на 2025 год и на плановый период 2026 и 2027 годов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</si>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</sst>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69">
    <xf numFmtId="0" fontId="0" fillId="0" borderId="0" xfId="0"/>
    <xf numFmtId="0" fontId="5" fillId="0" borderId="1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 applyFill="1" applyAlignment="1">
      <alignment horizontal="right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top" wrapText="1"/>
    </xf>
    <xf numFmtId="0" fontId="5" fillId="0" borderId="15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right" vertical="top" wrapText="1"/>
    </xf>
    <xf numFmtId="0" fontId="11" fillId="0" borderId="0" xfId="0" applyFont="1" applyFill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4" fontId="7" fillId="2" borderId="17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top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0" borderId="19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view="pageBreakPreview" topLeftCell="A3" zoomScale="78" zoomScaleNormal="80" zoomScaleSheetLayoutView="78" workbookViewId="0">
      <selection activeCell="M8" sqref="M8:O8"/>
    </sheetView>
  </sheetViews>
  <sheetFormatPr defaultRowHeight="15" x14ac:dyDescent="0.25"/>
  <cols>
    <col min="1" max="1" width="53.140625" customWidth="1"/>
    <col min="2" max="2" width="16.28515625" customWidth="1"/>
    <col min="3" max="3" width="8.140625" customWidth="1"/>
    <col min="4" max="4" width="11.28515625" hidden="1" customWidth="1"/>
    <col min="5" max="5" width="12.140625" hidden="1" customWidth="1"/>
    <col min="6" max="6" width="12.28515625" hidden="1" customWidth="1"/>
    <col min="7" max="7" width="11.42578125" hidden="1" customWidth="1"/>
    <col min="8" max="8" width="10.85546875" hidden="1" customWidth="1"/>
    <col min="9" max="9" width="11.140625" hidden="1" customWidth="1"/>
    <col min="10" max="10" width="12.5703125" customWidth="1"/>
    <col min="11" max="11" width="12.28515625" customWidth="1"/>
    <col min="12" max="12" width="13.28515625" customWidth="1"/>
    <col min="13" max="13" width="16.7109375" customWidth="1"/>
    <col min="14" max="14" width="14.28515625" customWidth="1"/>
    <col min="15" max="15" width="16.140625" customWidth="1"/>
    <col min="16" max="16" width="13.140625" customWidth="1"/>
    <col min="17" max="17" width="12.28515625" customWidth="1"/>
    <col min="18" max="18" width="13.42578125" customWidth="1"/>
  </cols>
  <sheetData>
    <row r="1" spans="1:18" ht="15.75" hidden="1" x14ac:dyDescent="0.25">
      <c r="J1" s="53" t="s">
        <v>36</v>
      </c>
      <c r="K1" s="53"/>
      <c r="L1" s="53"/>
    </row>
    <row r="2" spans="1:18" ht="69.75" hidden="1" customHeight="1" x14ac:dyDescent="0.25">
      <c r="C2" s="59" t="s">
        <v>35</v>
      </c>
      <c r="D2" s="59"/>
      <c r="E2" s="59"/>
      <c r="F2" s="59"/>
      <c r="G2" s="59"/>
      <c r="H2" s="59"/>
      <c r="I2" s="59"/>
      <c r="J2" s="59"/>
      <c r="K2" s="59"/>
      <c r="L2" s="59"/>
    </row>
    <row r="3" spans="1:18" ht="20.25" customHeight="1" x14ac:dyDescent="0.25">
      <c r="C3" s="53"/>
      <c r="D3" s="53"/>
      <c r="E3" s="53"/>
      <c r="F3" s="53"/>
      <c r="G3" s="53"/>
      <c r="H3" s="53"/>
      <c r="I3" s="53"/>
      <c r="J3" s="53"/>
      <c r="K3" s="53"/>
      <c r="L3" s="53"/>
      <c r="Q3" s="55" t="s">
        <v>44</v>
      </c>
      <c r="R3" s="55"/>
    </row>
    <row r="4" spans="1:18" ht="30.75" customHeight="1" x14ac:dyDescent="0.25">
      <c r="C4" s="59"/>
      <c r="D4" s="59"/>
      <c r="E4" s="59"/>
      <c r="F4" s="59"/>
      <c r="G4" s="59"/>
      <c r="H4" s="59"/>
      <c r="I4" s="59"/>
      <c r="J4" s="59"/>
      <c r="K4" s="59"/>
      <c r="L4" s="59"/>
      <c r="Q4" s="55" t="s">
        <v>42</v>
      </c>
      <c r="R4" s="55"/>
    </row>
    <row r="5" spans="1:18" x14ac:dyDescent="0.25">
      <c r="A5" s="54" t="s">
        <v>43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</row>
    <row r="6" spans="1:18" ht="77.25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</row>
    <row r="7" spans="1:18" ht="15.75" thickBot="1" x14ac:dyDescent="0.3">
      <c r="A7" s="4"/>
      <c r="B7" s="4"/>
      <c r="C7" s="4"/>
      <c r="D7" s="4"/>
      <c r="E7" s="4"/>
      <c r="F7" s="4"/>
      <c r="G7" s="4"/>
      <c r="H7" s="4"/>
      <c r="I7" s="4"/>
      <c r="J7" s="5"/>
      <c r="K7" s="5"/>
      <c r="L7" s="5"/>
    </row>
    <row r="8" spans="1:18" ht="25.5" customHeight="1" thickBot="1" x14ac:dyDescent="0.3">
      <c r="A8" s="49" t="s">
        <v>0</v>
      </c>
      <c r="B8" s="51" t="s">
        <v>1</v>
      </c>
      <c r="C8" s="51" t="s">
        <v>2</v>
      </c>
      <c r="D8" s="43" t="s">
        <v>3</v>
      </c>
      <c r="E8" s="44"/>
      <c r="F8" s="56"/>
      <c r="G8" s="43" t="s">
        <v>4</v>
      </c>
      <c r="H8" s="44"/>
      <c r="I8" s="56"/>
      <c r="J8" s="43" t="s">
        <v>41</v>
      </c>
      <c r="K8" s="44"/>
      <c r="L8" s="45"/>
      <c r="M8" s="43" t="s">
        <v>40</v>
      </c>
      <c r="N8" s="44"/>
      <c r="O8" s="45"/>
      <c r="P8" s="43" t="s">
        <v>5</v>
      </c>
      <c r="Q8" s="44"/>
      <c r="R8" s="45"/>
    </row>
    <row r="9" spans="1:18" ht="15.75" thickBot="1" x14ac:dyDescent="0.3">
      <c r="A9" s="50"/>
      <c r="B9" s="52"/>
      <c r="C9" s="52"/>
      <c r="D9" s="6" t="s">
        <v>6</v>
      </c>
      <c r="E9" s="7" t="s">
        <v>7</v>
      </c>
      <c r="F9" s="7" t="s">
        <v>8</v>
      </c>
      <c r="G9" s="6" t="s">
        <v>9</v>
      </c>
      <c r="H9" s="6" t="s">
        <v>7</v>
      </c>
      <c r="I9" s="6" t="s">
        <v>8</v>
      </c>
      <c r="J9" s="8" t="s">
        <v>7</v>
      </c>
      <c r="K9" s="8" t="s">
        <v>8</v>
      </c>
      <c r="L9" s="9" t="s">
        <v>37</v>
      </c>
      <c r="M9" s="8" t="s">
        <v>7</v>
      </c>
      <c r="N9" s="8" t="s">
        <v>8</v>
      </c>
      <c r="O9" s="9" t="s">
        <v>37</v>
      </c>
      <c r="P9" s="8" t="s">
        <v>7</v>
      </c>
      <c r="Q9" s="8" t="s">
        <v>8</v>
      </c>
      <c r="R9" s="9" t="s">
        <v>37</v>
      </c>
    </row>
    <row r="10" spans="1:18" x14ac:dyDescent="0.25">
      <c r="A10" s="40">
        <v>1</v>
      </c>
      <c r="B10" s="41">
        <v>2</v>
      </c>
      <c r="C10" s="41">
        <v>3</v>
      </c>
      <c r="D10" s="41">
        <v>4</v>
      </c>
      <c r="E10" s="41">
        <v>5</v>
      </c>
      <c r="F10" s="41">
        <v>6</v>
      </c>
      <c r="G10" s="41">
        <v>7</v>
      </c>
      <c r="H10" s="41">
        <v>8</v>
      </c>
      <c r="I10" s="41">
        <v>9</v>
      </c>
      <c r="J10" s="41">
        <v>4</v>
      </c>
      <c r="K10" s="41">
        <v>5</v>
      </c>
      <c r="L10" s="41">
        <v>6</v>
      </c>
      <c r="M10" s="41">
        <v>7</v>
      </c>
      <c r="N10" s="41">
        <v>8</v>
      </c>
      <c r="O10" s="41">
        <v>9</v>
      </c>
      <c r="P10" s="41">
        <v>10</v>
      </c>
      <c r="Q10" s="41">
        <v>11</v>
      </c>
      <c r="R10" s="41">
        <v>12</v>
      </c>
    </row>
    <row r="11" spans="1:18" ht="76.5" x14ac:dyDescent="0.25">
      <c r="A11" s="1" t="s">
        <v>10</v>
      </c>
      <c r="B11" s="2"/>
      <c r="C11" s="10"/>
      <c r="D11" s="3" t="e">
        <f>SUM(D12+#REF!)</f>
        <v>#REF!</v>
      </c>
      <c r="E11" s="3" t="e">
        <f>SUM(E12+#REF!)</f>
        <v>#REF!</v>
      </c>
      <c r="F11" s="3" t="e">
        <f>SUM(F12+#REF!)</f>
        <v>#REF!</v>
      </c>
      <c r="G11" s="3" t="e">
        <f>G12+#REF!</f>
        <v>#REF!</v>
      </c>
      <c r="H11" s="3" t="e">
        <f>H12+#REF!</f>
        <v>#REF!</v>
      </c>
      <c r="I11" s="3" t="e">
        <f>I12+#REF!</f>
        <v>#REF!</v>
      </c>
      <c r="J11" s="11">
        <f>SUM(J12+J22)</f>
        <v>4584251.87</v>
      </c>
      <c r="K11" s="11">
        <f t="shared" ref="K11:L11" si="0">SUM(K12+K22)</f>
        <v>2791190</v>
      </c>
      <c r="L11" s="11">
        <f t="shared" si="0"/>
        <v>2863380</v>
      </c>
      <c r="M11" s="11">
        <f>SUM(M12+M22)</f>
        <v>0</v>
      </c>
      <c r="N11" s="11">
        <f t="shared" ref="N11:O11" si="1">SUM(N12+N22)</f>
        <v>0</v>
      </c>
      <c r="O11" s="11">
        <f t="shared" si="1"/>
        <v>0</v>
      </c>
      <c r="P11" s="11">
        <f>SUM(P12+P22)</f>
        <v>4584251.87</v>
      </c>
      <c r="Q11" s="11">
        <f t="shared" ref="Q11:R11" si="2">SUM(Q12+Q22)</f>
        <v>2791190</v>
      </c>
      <c r="R11" s="11">
        <f t="shared" si="2"/>
        <v>2863380</v>
      </c>
    </row>
    <row r="12" spans="1:18" ht="25.5" x14ac:dyDescent="0.25">
      <c r="A12" s="12" t="s">
        <v>11</v>
      </c>
      <c r="B12" s="13" t="s">
        <v>12</v>
      </c>
      <c r="C12" s="13"/>
      <c r="D12" s="14" t="e">
        <f>SUM(D13+D16+D18+D20+#REF!)</f>
        <v>#REF!</v>
      </c>
      <c r="E12" s="14" t="e">
        <f>SUM(E13+E16+E18+E20+#REF!)</f>
        <v>#REF!</v>
      </c>
      <c r="F12" s="14" t="e">
        <f>SUM(F13+F16+F18+F20+#REF!)</f>
        <v>#REF!</v>
      </c>
      <c r="G12" s="14" t="e">
        <f>G13+G16+G18+G20+#REF!</f>
        <v>#REF!</v>
      </c>
      <c r="H12" s="14" t="e">
        <f>H13+H16+H18+H20+#REF!</f>
        <v>#REF!</v>
      </c>
      <c r="I12" s="14" t="e">
        <f>I13+I16+I18+I20+#REF!</f>
        <v>#REF!</v>
      </c>
      <c r="J12" s="14">
        <f>SUM(J13+J16+J18+J20)</f>
        <v>2845851.87</v>
      </c>
      <c r="K12" s="14">
        <f t="shared" ref="K12:L12" si="3">SUM(K13+K16+K18+K20)</f>
        <v>977720</v>
      </c>
      <c r="L12" s="37">
        <f t="shared" si="3"/>
        <v>977720</v>
      </c>
      <c r="M12" s="37">
        <f>SUM(M13+M16+M18+M20)</f>
        <v>0</v>
      </c>
      <c r="N12" s="37">
        <f t="shared" ref="N12:O12" si="4">SUM(N13+N16+N18+N20)</f>
        <v>0</v>
      </c>
      <c r="O12" s="37">
        <f t="shared" si="4"/>
        <v>0</v>
      </c>
      <c r="P12" s="37">
        <f>SUM(P13+P16+P18+P20)</f>
        <v>2845851.87</v>
      </c>
      <c r="Q12" s="37">
        <f t="shared" ref="Q12:R12" si="5">SUM(Q13+Q16+Q18+Q20)</f>
        <v>977720</v>
      </c>
      <c r="R12" s="37">
        <f t="shared" si="5"/>
        <v>977720</v>
      </c>
    </row>
    <row r="13" spans="1:18" x14ac:dyDescent="0.25">
      <c r="A13" s="64" t="s">
        <v>34</v>
      </c>
      <c r="B13" s="65" t="s">
        <v>13</v>
      </c>
      <c r="C13" s="65"/>
      <c r="D13" s="46">
        <f>SUM(D15)</f>
        <v>2000000</v>
      </c>
      <c r="E13" s="46">
        <f t="shared" ref="E13:F13" si="6">SUM(E15)</f>
        <v>2000000</v>
      </c>
      <c r="F13" s="46">
        <f t="shared" si="6"/>
        <v>2000000</v>
      </c>
      <c r="G13" s="68">
        <v>0</v>
      </c>
      <c r="H13" s="68">
        <v>0</v>
      </c>
      <c r="I13" s="68">
        <v>0</v>
      </c>
      <c r="J13" s="57">
        <f>J15</f>
        <v>1868131.87</v>
      </c>
      <c r="K13" s="57">
        <f t="shared" ref="K13:L13" si="7">K15</f>
        <v>0</v>
      </c>
      <c r="L13" s="46">
        <f t="shared" si="7"/>
        <v>0</v>
      </c>
      <c r="M13" s="46">
        <f>M15</f>
        <v>0</v>
      </c>
      <c r="N13" s="46">
        <f t="shared" ref="N13:O13" si="8">N15</f>
        <v>0</v>
      </c>
      <c r="O13" s="46">
        <f t="shared" si="8"/>
        <v>0</v>
      </c>
      <c r="P13" s="46">
        <f>P15</f>
        <v>1868131.87</v>
      </c>
      <c r="Q13" s="46">
        <f t="shared" ref="Q13:R13" si="9">Q15</f>
        <v>0</v>
      </c>
      <c r="R13" s="46">
        <f t="shared" si="9"/>
        <v>0</v>
      </c>
    </row>
    <row r="14" spans="1:18" ht="31.5" customHeight="1" x14ac:dyDescent="0.25">
      <c r="A14" s="64"/>
      <c r="B14" s="65"/>
      <c r="C14" s="65"/>
      <c r="D14" s="46"/>
      <c r="E14" s="46"/>
      <c r="F14" s="46"/>
      <c r="G14" s="68"/>
      <c r="H14" s="68"/>
      <c r="I14" s="68"/>
      <c r="J14" s="58"/>
      <c r="K14" s="58"/>
      <c r="L14" s="46"/>
      <c r="M14" s="46"/>
      <c r="N14" s="46"/>
      <c r="O14" s="46"/>
      <c r="P14" s="46"/>
      <c r="Q14" s="46"/>
      <c r="R14" s="46"/>
    </row>
    <row r="15" spans="1:18" ht="38.25" x14ac:dyDescent="0.25">
      <c r="A15" s="12" t="s">
        <v>14</v>
      </c>
      <c r="B15" s="13" t="s">
        <v>13</v>
      </c>
      <c r="C15" s="13">
        <v>810</v>
      </c>
      <c r="D15" s="14">
        <v>2000000</v>
      </c>
      <c r="E15" s="14">
        <v>2000000</v>
      </c>
      <c r="F15" s="14">
        <v>2000000</v>
      </c>
      <c r="G15" s="14">
        <v>0</v>
      </c>
      <c r="H15" s="14">
        <v>0</v>
      </c>
      <c r="I15" s="14">
        <v>0</v>
      </c>
      <c r="J15" s="14">
        <v>1868131.87</v>
      </c>
      <c r="K15" s="14">
        <v>0</v>
      </c>
      <c r="L15" s="37">
        <v>0</v>
      </c>
      <c r="M15" s="37">
        <v>0</v>
      </c>
      <c r="N15" s="37">
        <v>0</v>
      </c>
      <c r="O15" s="37">
        <v>0</v>
      </c>
      <c r="P15" s="37">
        <v>1868131.87</v>
      </c>
      <c r="Q15" s="37">
        <v>0</v>
      </c>
      <c r="R15" s="37">
        <v>0</v>
      </c>
    </row>
    <row r="16" spans="1:18" ht="25.5" x14ac:dyDescent="0.25">
      <c r="A16" s="12" t="s">
        <v>15</v>
      </c>
      <c r="B16" s="13" t="s">
        <v>16</v>
      </c>
      <c r="C16" s="13"/>
      <c r="D16" s="14">
        <f>SUM(D17)</f>
        <v>326720</v>
      </c>
      <c r="E16" s="14">
        <f t="shared" ref="E16:F16" si="10">SUM(E17)</f>
        <v>326720</v>
      </c>
      <c r="F16" s="14">
        <f t="shared" si="10"/>
        <v>326720</v>
      </c>
      <c r="G16" s="14">
        <v>0</v>
      </c>
      <c r="H16" s="14">
        <v>0</v>
      </c>
      <c r="I16" s="14">
        <v>0</v>
      </c>
      <c r="J16" s="14">
        <f>SUM(D16+G16)</f>
        <v>326720</v>
      </c>
      <c r="K16" s="14">
        <f t="shared" ref="K16" si="11">SUM(E16+H16)</f>
        <v>326720</v>
      </c>
      <c r="L16" s="37">
        <f t="shared" ref="L16" si="12">SUM(F16+I16)</f>
        <v>326720</v>
      </c>
      <c r="M16" s="37">
        <f>SUM(M17)</f>
        <v>0</v>
      </c>
      <c r="N16" s="37">
        <f t="shared" ref="N16:O16" si="13">SUM(N17)</f>
        <v>0</v>
      </c>
      <c r="O16" s="37">
        <f t="shared" si="13"/>
        <v>0</v>
      </c>
      <c r="P16" s="37">
        <f>SUM(J16+M16)</f>
        <v>326720</v>
      </c>
      <c r="Q16" s="37">
        <f t="shared" ref="Q16:Q17" si="14">SUM(K16+N16)</f>
        <v>326720</v>
      </c>
      <c r="R16" s="37">
        <f t="shared" ref="R16:R17" si="15">SUM(L16+O16)</f>
        <v>326720</v>
      </c>
    </row>
    <row r="17" spans="1:18" ht="38.25" x14ac:dyDescent="0.25">
      <c r="A17" s="15" t="s">
        <v>14</v>
      </c>
      <c r="B17" s="13" t="s">
        <v>16</v>
      </c>
      <c r="C17" s="13">
        <v>810</v>
      </c>
      <c r="D17" s="14">
        <v>326720</v>
      </c>
      <c r="E17" s="14">
        <v>326720</v>
      </c>
      <c r="F17" s="14">
        <v>326720</v>
      </c>
      <c r="G17" s="14">
        <v>0</v>
      </c>
      <c r="H17" s="14">
        <v>0</v>
      </c>
      <c r="I17" s="14">
        <v>0</v>
      </c>
      <c r="J17" s="14">
        <f>SUM(D17+G17)</f>
        <v>326720</v>
      </c>
      <c r="K17" s="14">
        <f t="shared" ref="K17:L17" si="16">SUM(E17+H17)</f>
        <v>326720</v>
      </c>
      <c r="L17" s="37">
        <f t="shared" si="16"/>
        <v>326720</v>
      </c>
      <c r="M17" s="37"/>
      <c r="N17" s="37"/>
      <c r="O17" s="37"/>
      <c r="P17" s="37">
        <f>SUM(J17+M17)</f>
        <v>326720</v>
      </c>
      <c r="Q17" s="37">
        <f t="shared" si="14"/>
        <v>326720</v>
      </c>
      <c r="R17" s="37">
        <f t="shared" si="15"/>
        <v>326720</v>
      </c>
    </row>
    <row r="18" spans="1:18" ht="43.5" customHeight="1" x14ac:dyDescent="0.25">
      <c r="A18" s="12" t="s">
        <v>33</v>
      </c>
      <c r="B18" s="16" t="s">
        <v>39</v>
      </c>
      <c r="C18" s="16"/>
      <c r="D18" s="17">
        <v>0</v>
      </c>
      <c r="E18" s="17">
        <v>0</v>
      </c>
      <c r="F18" s="17">
        <v>0</v>
      </c>
      <c r="G18" s="17">
        <f>G19</f>
        <v>1600000</v>
      </c>
      <c r="H18" s="17">
        <f t="shared" ref="H18:I18" si="17">H19</f>
        <v>1440000</v>
      </c>
      <c r="I18" s="17">
        <f t="shared" si="17"/>
        <v>1440000</v>
      </c>
      <c r="J18" s="14">
        <f>J19</f>
        <v>640000</v>
      </c>
      <c r="K18" s="18">
        <f t="shared" ref="K18:R18" si="18">K19</f>
        <v>640000</v>
      </c>
      <c r="L18" s="37">
        <f t="shared" si="18"/>
        <v>640000</v>
      </c>
      <c r="M18" s="37">
        <f>M19</f>
        <v>0</v>
      </c>
      <c r="N18" s="37">
        <f t="shared" si="18"/>
        <v>0</v>
      </c>
      <c r="O18" s="37">
        <f t="shared" si="18"/>
        <v>0</v>
      </c>
      <c r="P18" s="37">
        <f>P19</f>
        <v>640000</v>
      </c>
      <c r="Q18" s="37">
        <f t="shared" si="18"/>
        <v>640000</v>
      </c>
      <c r="R18" s="37">
        <f t="shared" si="18"/>
        <v>640000</v>
      </c>
    </row>
    <row r="19" spans="1:18" ht="45" customHeight="1" x14ac:dyDescent="0.25">
      <c r="A19" s="12" t="s">
        <v>14</v>
      </c>
      <c r="B19" s="16" t="s">
        <v>39</v>
      </c>
      <c r="C19" s="16">
        <v>810</v>
      </c>
      <c r="D19" s="17">
        <v>0</v>
      </c>
      <c r="E19" s="17">
        <v>0</v>
      </c>
      <c r="F19" s="17">
        <v>0</v>
      </c>
      <c r="G19" s="17">
        <v>1600000</v>
      </c>
      <c r="H19" s="17">
        <v>1440000</v>
      </c>
      <c r="I19" s="17">
        <v>1440000</v>
      </c>
      <c r="J19" s="14">
        <v>640000</v>
      </c>
      <c r="K19" s="14">
        <v>640000</v>
      </c>
      <c r="L19" s="37">
        <v>640000</v>
      </c>
      <c r="M19" s="37"/>
      <c r="N19" s="37"/>
      <c r="O19" s="37"/>
      <c r="P19" s="37">
        <v>640000</v>
      </c>
      <c r="Q19" s="37">
        <v>640000</v>
      </c>
      <c r="R19" s="37">
        <v>640000</v>
      </c>
    </row>
    <row r="20" spans="1:18" ht="38.25" x14ac:dyDescent="0.25">
      <c r="A20" s="12" t="s">
        <v>17</v>
      </c>
      <c r="B20" s="13" t="s">
        <v>18</v>
      </c>
      <c r="C20" s="13"/>
      <c r="D20" s="14">
        <f>SUM(D21)</f>
        <v>11000</v>
      </c>
      <c r="E20" s="14">
        <f t="shared" ref="E20:F20" si="19">SUM(E21)</f>
        <v>11000</v>
      </c>
      <c r="F20" s="14">
        <f t="shared" si="19"/>
        <v>11000</v>
      </c>
      <c r="G20" s="14">
        <v>0</v>
      </c>
      <c r="H20" s="14">
        <v>0</v>
      </c>
      <c r="I20" s="14">
        <v>0</v>
      </c>
      <c r="J20" s="14">
        <f t="shared" ref="J20:J21" si="20">SUM(D20+G20)</f>
        <v>11000</v>
      </c>
      <c r="K20" s="14">
        <f t="shared" ref="K20:K21" si="21">SUM(E20+H20)</f>
        <v>11000</v>
      </c>
      <c r="L20" s="37">
        <f t="shared" ref="L20:L21" si="22">SUM(F20+I20)</f>
        <v>11000</v>
      </c>
      <c r="M20" s="37">
        <f>SUM(M21)</f>
        <v>0</v>
      </c>
      <c r="N20" s="37">
        <f t="shared" ref="N20:O20" si="23">SUM(N21)</f>
        <v>0</v>
      </c>
      <c r="O20" s="37">
        <f t="shared" si="23"/>
        <v>0</v>
      </c>
      <c r="P20" s="37">
        <f t="shared" ref="P20:P21" si="24">SUM(J20+M20)</f>
        <v>11000</v>
      </c>
      <c r="Q20" s="37">
        <f t="shared" ref="Q20:Q21" si="25">SUM(K20+N20)</f>
        <v>11000</v>
      </c>
      <c r="R20" s="37">
        <f t="shared" ref="R20:R21" si="26">SUM(L20+O20)</f>
        <v>11000</v>
      </c>
    </row>
    <row r="21" spans="1:18" ht="38.25" x14ac:dyDescent="0.25">
      <c r="A21" s="12" t="s">
        <v>14</v>
      </c>
      <c r="B21" s="13" t="s">
        <v>18</v>
      </c>
      <c r="C21" s="13">
        <v>810</v>
      </c>
      <c r="D21" s="14">
        <v>11000</v>
      </c>
      <c r="E21" s="14">
        <v>11000</v>
      </c>
      <c r="F21" s="14">
        <v>11000</v>
      </c>
      <c r="G21" s="14">
        <v>0</v>
      </c>
      <c r="H21" s="14">
        <v>0</v>
      </c>
      <c r="I21" s="14">
        <v>0</v>
      </c>
      <c r="J21" s="14">
        <f t="shared" si="20"/>
        <v>11000</v>
      </c>
      <c r="K21" s="14">
        <f t="shared" si="21"/>
        <v>11000</v>
      </c>
      <c r="L21" s="37">
        <f t="shared" si="22"/>
        <v>11000</v>
      </c>
      <c r="M21" s="37"/>
      <c r="N21" s="37"/>
      <c r="O21" s="37"/>
      <c r="P21" s="37">
        <f t="shared" si="24"/>
        <v>11000</v>
      </c>
      <c r="Q21" s="37">
        <f t="shared" si="25"/>
        <v>11000</v>
      </c>
      <c r="R21" s="37">
        <f t="shared" si="26"/>
        <v>11000</v>
      </c>
    </row>
    <row r="22" spans="1:18" x14ac:dyDescent="0.25">
      <c r="A22" s="35" t="s">
        <v>19</v>
      </c>
      <c r="B22" s="36" t="s">
        <v>20</v>
      </c>
      <c r="C22" s="36"/>
      <c r="D22" s="25">
        <f>SUM(D23+D27)</f>
        <v>1766650</v>
      </c>
      <c r="E22" s="25">
        <f>SUM(E23+E27)</f>
        <v>1838400</v>
      </c>
      <c r="F22" s="25">
        <f>SUM(F23+F27)</f>
        <v>1913470</v>
      </c>
      <c r="G22" s="25">
        <f>SUM(G23)</f>
        <v>0</v>
      </c>
      <c r="H22" s="25">
        <f t="shared" ref="H22:I22" si="27">SUM(H23)</f>
        <v>0</v>
      </c>
      <c r="I22" s="25">
        <f t="shared" si="27"/>
        <v>0</v>
      </c>
      <c r="J22" s="34">
        <f>SUM(J23)</f>
        <v>1738400</v>
      </c>
      <c r="K22" s="34">
        <f t="shared" ref="K22:R22" si="28">SUM(K23)</f>
        <v>1813470</v>
      </c>
      <c r="L22" s="39">
        <f t="shared" si="28"/>
        <v>1885660</v>
      </c>
      <c r="M22" s="39">
        <f>SUM(M23)</f>
        <v>0</v>
      </c>
      <c r="N22" s="39">
        <f t="shared" si="28"/>
        <v>0</v>
      </c>
      <c r="O22" s="39">
        <f t="shared" si="28"/>
        <v>0</v>
      </c>
      <c r="P22" s="39">
        <f>SUM(P23)</f>
        <v>1738400</v>
      </c>
      <c r="Q22" s="39">
        <f t="shared" si="28"/>
        <v>1813470</v>
      </c>
      <c r="R22" s="39">
        <f t="shared" si="28"/>
        <v>1885660</v>
      </c>
    </row>
    <row r="23" spans="1:18" x14ac:dyDescent="0.25">
      <c r="A23" s="35" t="s">
        <v>24</v>
      </c>
      <c r="B23" s="36" t="s">
        <v>25</v>
      </c>
      <c r="C23" s="36"/>
      <c r="D23" s="34">
        <f>SUM(D24)</f>
        <v>1666650</v>
      </c>
      <c r="E23" s="34">
        <f t="shared" ref="E23:F23" si="29">SUM(E24)</f>
        <v>1738400</v>
      </c>
      <c r="F23" s="34">
        <f t="shared" si="29"/>
        <v>1813470</v>
      </c>
      <c r="G23" s="34"/>
      <c r="H23" s="34"/>
      <c r="I23" s="34"/>
      <c r="J23" s="34">
        <f>SUM(J24)</f>
        <v>1738400</v>
      </c>
      <c r="K23" s="34">
        <f t="shared" ref="K23:R23" si="30">SUM(K24)</f>
        <v>1813470</v>
      </c>
      <c r="L23" s="39">
        <f t="shared" si="30"/>
        <v>1885660</v>
      </c>
      <c r="M23" s="39">
        <f>SUM(M24)</f>
        <v>0</v>
      </c>
      <c r="N23" s="39">
        <f t="shared" si="30"/>
        <v>0</v>
      </c>
      <c r="O23" s="39">
        <f t="shared" si="30"/>
        <v>0</v>
      </c>
      <c r="P23" s="39">
        <f>SUM(P24)</f>
        <v>1738400</v>
      </c>
      <c r="Q23" s="39">
        <f t="shared" si="30"/>
        <v>1813470</v>
      </c>
      <c r="R23" s="39">
        <f t="shared" si="30"/>
        <v>1885660</v>
      </c>
    </row>
    <row r="24" spans="1:18" ht="38.25" x14ac:dyDescent="0.25">
      <c r="A24" s="35" t="s">
        <v>14</v>
      </c>
      <c r="B24" s="36" t="s">
        <v>25</v>
      </c>
      <c r="C24" s="38">
        <v>810</v>
      </c>
      <c r="D24" s="34">
        <v>1666650</v>
      </c>
      <c r="E24" s="34">
        <v>1738400</v>
      </c>
      <c r="F24" s="34">
        <v>1813470</v>
      </c>
      <c r="G24" s="34"/>
      <c r="H24" s="34"/>
      <c r="I24" s="34"/>
      <c r="J24" s="34">
        <v>1738400</v>
      </c>
      <c r="K24" s="34">
        <v>1813470</v>
      </c>
      <c r="L24" s="39">
        <v>1885660</v>
      </c>
      <c r="M24" s="39"/>
      <c r="N24" s="39"/>
      <c r="O24" s="39"/>
      <c r="P24" s="39">
        <v>1738400</v>
      </c>
      <c r="Q24" s="39">
        <v>1813470</v>
      </c>
      <c r="R24" s="39">
        <v>1885660</v>
      </c>
    </row>
    <row r="25" spans="1:18" x14ac:dyDescent="0.25">
      <c r="A25" s="19"/>
      <c r="B25" s="2"/>
      <c r="C25" s="20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1:18" ht="51" x14ac:dyDescent="0.25">
      <c r="A26" s="1" t="s">
        <v>26</v>
      </c>
      <c r="B26" s="2"/>
      <c r="C26" s="22"/>
      <c r="D26" s="3" t="e">
        <f>SUM(#REF!+D27)</f>
        <v>#REF!</v>
      </c>
      <c r="E26" s="3" t="e">
        <f>SUM(#REF!+E27)</f>
        <v>#REF!</v>
      </c>
      <c r="F26" s="3" t="e">
        <f>SUM(#REF!+F27)</f>
        <v>#REF!</v>
      </c>
      <c r="G26" s="3" t="e">
        <f>SUM(#REF!+G27)</f>
        <v>#REF!</v>
      </c>
      <c r="H26" s="3" t="e">
        <f>SUM(#REF!+H27)</f>
        <v>#REF!</v>
      </c>
      <c r="I26" s="3" t="e">
        <f>SUM(#REF!+I27)</f>
        <v>#REF!</v>
      </c>
      <c r="J26" s="3">
        <f>SUM(J27)</f>
        <v>100000</v>
      </c>
      <c r="K26" s="3">
        <f t="shared" ref="K26:R26" si="31">SUM(K27)</f>
        <v>100000</v>
      </c>
      <c r="L26" s="3">
        <f t="shared" si="31"/>
        <v>100000</v>
      </c>
      <c r="M26" s="3">
        <f>SUM(M27)</f>
        <v>0</v>
      </c>
      <c r="N26" s="3">
        <f t="shared" ref="N26:O27" si="32">SUM(N27)</f>
        <v>0</v>
      </c>
      <c r="O26" s="3">
        <f t="shared" si="32"/>
        <v>0</v>
      </c>
      <c r="P26" s="3">
        <f>SUM(P27)</f>
        <v>100000</v>
      </c>
      <c r="Q26" s="3">
        <f t="shared" si="31"/>
        <v>100000</v>
      </c>
      <c r="R26" s="3">
        <f t="shared" si="31"/>
        <v>100000</v>
      </c>
    </row>
    <row r="27" spans="1:18" ht="38.25" x14ac:dyDescent="0.25">
      <c r="A27" s="23" t="s">
        <v>28</v>
      </c>
      <c r="B27" s="24" t="s">
        <v>29</v>
      </c>
      <c r="C27" s="24"/>
      <c r="D27" s="25">
        <v>100000</v>
      </c>
      <c r="E27" s="25">
        <v>100000</v>
      </c>
      <c r="F27" s="25">
        <v>100000</v>
      </c>
      <c r="G27" s="26">
        <f>SUM(G28)</f>
        <v>0</v>
      </c>
      <c r="H27" s="26">
        <f>SUM(H28)</f>
        <v>0</v>
      </c>
      <c r="I27" s="26">
        <f t="shared" ref="I27" si="33">SUM(I28)</f>
        <v>0</v>
      </c>
      <c r="J27" s="27">
        <f t="shared" ref="J27:J28" si="34">SUM(D27+G27)</f>
        <v>100000</v>
      </c>
      <c r="K27" s="27">
        <f t="shared" ref="K27:K28" si="35">SUM(E27+H27)</f>
        <v>100000</v>
      </c>
      <c r="L27" s="39">
        <f t="shared" ref="L27:L28" si="36">SUM(F27+I27)</f>
        <v>100000</v>
      </c>
      <c r="M27" s="39">
        <f>SUM(M28)</f>
        <v>0</v>
      </c>
      <c r="N27" s="39">
        <f t="shared" si="32"/>
        <v>0</v>
      </c>
      <c r="O27" s="39">
        <f t="shared" si="32"/>
        <v>0</v>
      </c>
      <c r="P27" s="39">
        <f t="shared" ref="P27:P28" si="37">SUM(J27+M27)</f>
        <v>100000</v>
      </c>
      <c r="Q27" s="39">
        <f t="shared" ref="Q27:Q29" si="38">SUM(K27+N27)</f>
        <v>100000</v>
      </c>
      <c r="R27" s="39">
        <f t="shared" ref="R27:R29" si="39">SUM(L27+O27)</f>
        <v>100000</v>
      </c>
    </row>
    <row r="28" spans="1:18" ht="25.5" x14ac:dyDescent="0.25">
      <c r="A28" s="23" t="s">
        <v>30</v>
      </c>
      <c r="B28" s="24" t="s">
        <v>31</v>
      </c>
      <c r="C28" s="28"/>
      <c r="D28" s="25">
        <v>100000</v>
      </c>
      <c r="E28" s="25">
        <v>100000</v>
      </c>
      <c r="F28" s="25">
        <v>100000</v>
      </c>
      <c r="G28" s="26">
        <f>SUM(G29)</f>
        <v>0</v>
      </c>
      <c r="H28" s="26">
        <f>SUM(H29)</f>
        <v>0</v>
      </c>
      <c r="I28" s="26">
        <f t="shared" ref="I28" si="40">SUM(I29)</f>
        <v>0</v>
      </c>
      <c r="J28" s="27">
        <f t="shared" si="34"/>
        <v>100000</v>
      </c>
      <c r="K28" s="27">
        <f t="shared" si="35"/>
        <v>100000</v>
      </c>
      <c r="L28" s="39">
        <f t="shared" si="36"/>
        <v>100000</v>
      </c>
      <c r="M28" s="39">
        <f>SUM(M29)</f>
        <v>0</v>
      </c>
      <c r="N28" s="39">
        <f t="shared" ref="N28:O28" si="41">SUM(N29)</f>
        <v>0</v>
      </c>
      <c r="O28" s="39">
        <f t="shared" si="41"/>
        <v>0</v>
      </c>
      <c r="P28" s="39">
        <f t="shared" si="37"/>
        <v>100000</v>
      </c>
      <c r="Q28" s="39">
        <f t="shared" si="38"/>
        <v>100000</v>
      </c>
      <c r="R28" s="39">
        <f t="shared" si="39"/>
        <v>100000</v>
      </c>
    </row>
    <row r="29" spans="1:18" ht="51" x14ac:dyDescent="0.25">
      <c r="A29" s="23" t="s">
        <v>27</v>
      </c>
      <c r="B29" s="24" t="s">
        <v>31</v>
      </c>
      <c r="C29" s="28">
        <v>630</v>
      </c>
      <c r="D29" s="25">
        <v>100000</v>
      </c>
      <c r="E29" s="25">
        <v>100000</v>
      </c>
      <c r="F29" s="25">
        <v>100000</v>
      </c>
      <c r="G29" s="26"/>
      <c r="H29" s="26"/>
      <c r="I29" s="26"/>
      <c r="J29" s="27">
        <f>SUM(D29+G29)</f>
        <v>100000</v>
      </c>
      <c r="K29" s="27">
        <f t="shared" ref="K29" si="42">SUM(E29+H29)</f>
        <v>100000</v>
      </c>
      <c r="L29" s="39">
        <f t="shared" ref="L29" si="43">SUM(F29+I29)</f>
        <v>100000</v>
      </c>
      <c r="M29" s="39"/>
      <c r="N29" s="39"/>
      <c r="O29" s="39"/>
      <c r="P29" s="39">
        <f>SUM(J29+M29)</f>
        <v>100000</v>
      </c>
      <c r="Q29" s="39">
        <f t="shared" si="38"/>
        <v>100000</v>
      </c>
      <c r="R29" s="39">
        <f t="shared" si="39"/>
        <v>100000</v>
      </c>
    </row>
    <row r="30" spans="1:18" x14ac:dyDescent="0.25">
      <c r="A30" s="23"/>
      <c r="B30" s="24"/>
      <c r="C30" s="28"/>
      <c r="D30" s="25"/>
      <c r="E30" s="25"/>
      <c r="F30" s="25"/>
      <c r="G30" s="26"/>
      <c r="H30" s="26"/>
      <c r="I30" s="26"/>
      <c r="J30" s="27"/>
      <c r="K30" s="27"/>
      <c r="L30" s="39"/>
      <c r="M30" s="39"/>
      <c r="N30" s="39"/>
      <c r="O30" s="39"/>
      <c r="P30" s="39"/>
      <c r="Q30" s="39"/>
      <c r="R30" s="39"/>
    </row>
    <row r="31" spans="1:18" ht="72.75" customHeight="1" x14ac:dyDescent="0.25">
      <c r="A31" s="29" t="s">
        <v>38</v>
      </c>
      <c r="B31" s="24"/>
      <c r="C31" s="28"/>
      <c r="D31" s="25"/>
      <c r="E31" s="25"/>
      <c r="F31" s="25"/>
      <c r="G31" s="26"/>
      <c r="H31" s="26"/>
      <c r="I31" s="26"/>
      <c r="J31" s="3">
        <f>SUM(J32)</f>
        <v>908694.18</v>
      </c>
      <c r="K31" s="3">
        <f t="shared" ref="K31:R32" si="44">SUM(K32)</f>
        <v>979024.44</v>
      </c>
      <c r="L31" s="3">
        <f t="shared" si="44"/>
        <v>1049346.69</v>
      </c>
      <c r="M31" s="3">
        <f>SUM(M32)</f>
        <v>-566956.18000000005</v>
      </c>
      <c r="N31" s="3">
        <f t="shared" si="44"/>
        <v>-610344.43999999994</v>
      </c>
      <c r="O31" s="3">
        <f t="shared" si="44"/>
        <v>-652254.68999999994</v>
      </c>
      <c r="P31" s="3">
        <f>SUM(P32)</f>
        <v>341738</v>
      </c>
      <c r="Q31" s="3">
        <f t="shared" si="44"/>
        <v>368680</v>
      </c>
      <c r="R31" s="3">
        <f t="shared" si="44"/>
        <v>397092</v>
      </c>
    </row>
    <row r="32" spans="1:18" x14ac:dyDescent="0.25">
      <c r="A32" s="23" t="s">
        <v>19</v>
      </c>
      <c r="B32" s="24" t="s">
        <v>20</v>
      </c>
      <c r="C32" s="24"/>
      <c r="D32" s="25" t="e">
        <f>SUM(D33+#REF!)</f>
        <v>#REF!</v>
      </c>
      <c r="E32" s="25" t="e">
        <f>SUM(E33+#REF!)</f>
        <v>#REF!</v>
      </c>
      <c r="F32" s="25" t="e">
        <f>SUM(F33+#REF!)</f>
        <v>#REF!</v>
      </c>
      <c r="G32" s="25" t="e">
        <f>SUM(G33)</f>
        <v>#REF!</v>
      </c>
      <c r="H32" s="25" t="e">
        <f t="shared" ref="H32:I32" si="45">SUM(H33)</f>
        <v>#REF!</v>
      </c>
      <c r="I32" s="25" t="e">
        <f t="shared" si="45"/>
        <v>#REF!</v>
      </c>
      <c r="J32" s="27">
        <f>SUM(J33)</f>
        <v>908694.18</v>
      </c>
      <c r="K32" s="34">
        <f t="shared" si="44"/>
        <v>979024.44</v>
      </c>
      <c r="L32" s="39">
        <f t="shared" si="44"/>
        <v>1049346.69</v>
      </c>
      <c r="M32" s="39">
        <f>SUM(M33)</f>
        <v>-566956.18000000005</v>
      </c>
      <c r="N32" s="39">
        <f t="shared" si="44"/>
        <v>-610344.43999999994</v>
      </c>
      <c r="O32" s="39">
        <f t="shared" si="44"/>
        <v>-652254.68999999994</v>
      </c>
      <c r="P32" s="39">
        <f>SUM(P33)</f>
        <v>341738</v>
      </c>
      <c r="Q32" s="39">
        <f t="shared" si="44"/>
        <v>368680</v>
      </c>
      <c r="R32" s="39">
        <f t="shared" si="44"/>
        <v>397092</v>
      </c>
    </row>
    <row r="33" spans="1:18" ht="38.25" x14ac:dyDescent="0.25">
      <c r="A33" s="23" t="s">
        <v>21</v>
      </c>
      <c r="B33" s="24" t="s">
        <v>22</v>
      </c>
      <c r="C33" s="24"/>
      <c r="D33" s="25" t="e">
        <f>SUM(D34+#REF!+D36)</f>
        <v>#REF!</v>
      </c>
      <c r="E33" s="25" t="e">
        <f>SUM(E34+#REF!+E36)</f>
        <v>#REF!</v>
      </c>
      <c r="F33" s="25" t="e">
        <f>SUM(F34+#REF!+F36)</f>
        <v>#REF!</v>
      </c>
      <c r="G33" s="25" t="e">
        <f>SUM(G34+#REF!+G36)</f>
        <v>#REF!</v>
      </c>
      <c r="H33" s="25" t="e">
        <f>SUM(H34+#REF!+H36)</f>
        <v>#REF!</v>
      </c>
      <c r="I33" s="25" t="e">
        <f>SUM(I34+#REF!+I36)</f>
        <v>#REF!</v>
      </c>
      <c r="J33" s="27">
        <f>SUM(J34:J37)</f>
        <v>908694.18</v>
      </c>
      <c r="K33" s="27">
        <f>SUM(K34:K37)</f>
        <v>979024.44</v>
      </c>
      <c r="L33" s="39">
        <f>SUM(L34:L37)</f>
        <v>1049346.69</v>
      </c>
      <c r="M33" s="39">
        <f>SUM(M34:M37)</f>
        <v>-566956.18000000005</v>
      </c>
      <c r="N33" s="39">
        <f>SUM(N34:N37)</f>
        <v>-610344.43999999994</v>
      </c>
      <c r="O33" s="39">
        <f>SUM(O34:O36)</f>
        <v>-652254.68999999994</v>
      </c>
      <c r="P33" s="39">
        <f>SUM(P34:P37)</f>
        <v>341738</v>
      </c>
      <c r="Q33" s="39">
        <f t="shared" ref="Q33:R33" si="46">SUM(Q34:Q37)</f>
        <v>368680</v>
      </c>
      <c r="R33" s="39">
        <f t="shared" si="46"/>
        <v>397092</v>
      </c>
    </row>
    <row r="34" spans="1:18" x14ac:dyDescent="0.25">
      <c r="A34" s="23" t="s">
        <v>23</v>
      </c>
      <c r="B34" s="24" t="s">
        <v>22</v>
      </c>
      <c r="C34" s="24">
        <v>610</v>
      </c>
      <c r="D34" s="27">
        <v>192823</v>
      </c>
      <c r="E34" s="27">
        <v>205297</v>
      </c>
      <c r="F34" s="27">
        <v>206766</v>
      </c>
      <c r="G34" s="25">
        <v>-127823</v>
      </c>
      <c r="H34" s="25">
        <v>-140297</v>
      </c>
      <c r="I34" s="25">
        <v>-139766</v>
      </c>
      <c r="J34" s="27">
        <v>75000</v>
      </c>
      <c r="K34" s="27">
        <v>75000</v>
      </c>
      <c r="L34" s="39">
        <v>75000</v>
      </c>
      <c r="M34" s="39"/>
      <c r="N34" s="39"/>
      <c r="O34" s="39"/>
      <c r="P34" s="39">
        <f>SUM(J34+M34)</f>
        <v>75000</v>
      </c>
      <c r="Q34" s="39">
        <f t="shared" ref="Q34:R34" si="47">SUM(K34+N34)</f>
        <v>75000</v>
      </c>
      <c r="R34" s="39">
        <f t="shared" si="47"/>
        <v>75000</v>
      </c>
    </row>
    <row r="35" spans="1:18" ht="51" x14ac:dyDescent="0.25">
      <c r="A35" s="23" t="s">
        <v>27</v>
      </c>
      <c r="B35" s="24" t="s">
        <v>22</v>
      </c>
      <c r="C35" s="28">
        <v>630</v>
      </c>
      <c r="D35" s="25">
        <v>192823</v>
      </c>
      <c r="E35" s="25">
        <v>205298</v>
      </c>
      <c r="F35" s="25">
        <v>206766</v>
      </c>
      <c r="G35" s="25">
        <v>-125913</v>
      </c>
      <c r="H35" s="25">
        <v>-138398</v>
      </c>
      <c r="I35" s="25">
        <v>-137766</v>
      </c>
      <c r="J35" s="27">
        <v>60000</v>
      </c>
      <c r="K35" s="27">
        <v>60000</v>
      </c>
      <c r="L35" s="39">
        <v>60000</v>
      </c>
      <c r="M35" s="39">
        <v>-35000</v>
      </c>
      <c r="N35" s="39">
        <v>-35000</v>
      </c>
      <c r="O35" s="39">
        <v>-35000</v>
      </c>
      <c r="P35" s="39">
        <f>SUM(J35+M35)</f>
        <v>25000</v>
      </c>
      <c r="Q35" s="39">
        <f t="shared" ref="Q35:R35" si="48">SUM(K35+N35)</f>
        <v>25000</v>
      </c>
      <c r="R35" s="39">
        <f t="shared" si="48"/>
        <v>25000</v>
      </c>
    </row>
    <row r="36" spans="1:18" x14ac:dyDescent="0.25">
      <c r="A36" s="60" t="s">
        <v>14</v>
      </c>
      <c r="B36" s="61" t="s">
        <v>22</v>
      </c>
      <c r="C36" s="62">
        <v>810</v>
      </c>
      <c r="D36" s="67">
        <v>192824</v>
      </c>
      <c r="E36" s="67">
        <v>205298</v>
      </c>
      <c r="F36" s="67">
        <v>206767</v>
      </c>
      <c r="G36" s="67">
        <v>432176</v>
      </c>
      <c r="H36" s="67">
        <v>469702</v>
      </c>
      <c r="I36" s="67">
        <v>470899</v>
      </c>
      <c r="J36" s="47">
        <v>773694.18</v>
      </c>
      <c r="K36" s="47">
        <v>844024.44</v>
      </c>
      <c r="L36" s="66">
        <v>914346.69</v>
      </c>
      <c r="M36" s="42">
        <v>-531956.18000000005</v>
      </c>
      <c r="N36" s="42">
        <v>-575344.43999999994</v>
      </c>
      <c r="O36" s="42">
        <v>-617254.68999999994</v>
      </c>
      <c r="P36" s="47">
        <f>SUM(J36+M36)</f>
        <v>241738</v>
      </c>
      <c r="Q36" s="47">
        <f t="shared" ref="Q36:R36" si="49">SUM(K36+N36)</f>
        <v>268680</v>
      </c>
      <c r="R36" s="47">
        <f t="shared" si="49"/>
        <v>297092</v>
      </c>
    </row>
    <row r="37" spans="1:18" ht="27.75" customHeight="1" x14ac:dyDescent="0.25">
      <c r="A37" s="60"/>
      <c r="B37" s="61"/>
      <c r="C37" s="63"/>
      <c r="D37" s="67"/>
      <c r="E37" s="67"/>
      <c r="F37" s="67"/>
      <c r="G37" s="67"/>
      <c r="H37" s="67"/>
      <c r="I37" s="67"/>
      <c r="J37" s="48"/>
      <c r="K37" s="48"/>
      <c r="L37" s="66"/>
      <c r="M37" s="42"/>
      <c r="N37" s="42"/>
      <c r="O37" s="42"/>
      <c r="P37" s="48"/>
      <c r="Q37" s="48"/>
      <c r="R37" s="48"/>
    </row>
    <row r="38" spans="1:18" x14ac:dyDescent="0.25">
      <c r="A38" s="19"/>
      <c r="B38" s="2"/>
      <c r="C38" s="20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1:18" ht="15.75" thickBot="1" x14ac:dyDescent="0.3">
      <c r="A39" s="30" t="s">
        <v>32</v>
      </c>
      <c r="B39" s="31"/>
      <c r="C39" s="32"/>
      <c r="D39" s="33" t="e">
        <f>SUM(#REF!+D26+#REF!+D11)</f>
        <v>#REF!</v>
      </c>
      <c r="E39" s="33" t="e">
        <f>SUM(#REF!+E26+#REF!+E11)</f>
        <v>#REF!</v>
      </c>
      <c r="F39" s="33" t="e">
        <f>SUM(#REF!+F26+#REF!+F11)</f>
        <v>#REF!</v>
      </c>
      <c r="G39" s="33" t="e">
        <f>SUM(#REF!+G26+#REF!+G11)</f>
        <v>#REF!</v>
      </c>
      <c r="H39" s="33" t="e">
        <f>SUM(#REF!+H26+#REF!+H11)</f>
        <v>#REF!</v>
      </c>
      <c r="I39" s="33" t="e">
        <f>SUM(#REF!+I26+#REF!+I11)</f>
        <v>#REF!</v>
      </c>
      <c r="J39" s="33">
        <f t="shared" ref="J39:R39" si="50">SUM(J26+J11+J31)</f>
        <v>5592946.0499999998</v>
      </c>
      <c r="K39" s="33">
        <f t="shared" si="50"/>
        <v>3870214.44</v>
      </c>
      <c r="L39" s="33">
        <f t="shared" si="50"/>
        <v>4012726.69</v>
      </c>
      <c r="M39" s="33">
        <f t="shared" si="50"/>
        <v>-566956.18000000005</v>
      </c>
      <c r="N39" s="33">
        <f t="shared" si="50"/>
        <v>-610344.43999999994</v>
      </c>
      <c r="O39" s="33">
        <f t="shared" si="50"/>
        <v>-652254.68999999994</v>
      </c>
      <c r="P39" s="33">
        <f t="shared" si="50"/>
        <v>5025989.87</v>
      </c>
      <c r="Q39" s="33">
        <f t="shared" si="50"/>
        <v>3259870</v>
      </c>
      <c r="R39" s="33">
        <f t="shared" si="50"/>
        <v>3360472</v>
      </c>
    </row>
  </sheetData>
  <mergeCells count="51">
    <mergeCell ref="G13:G14"/>
    <mergeCell ref="D36:D37"/>
    <mergeCell ref="E36:E37"/>
    <mergeCell ref="H13:H14"/>
    <mergeCell ref="I13:I14"/>
    <mergeCell ref="D13:D14"/>
    <mergeCell ref="E13:E14"/>
    <mergeCell ref="J1:L1"/>
    <mergeCell ref="C2:L2"/>
    <mergeCell ref="A36:A37"/>
    <mergeCell ref="B36:B37"/>
    <mergeCell ref="C36:C37"/>
    <mergeCell ref="A13:A14"/>
    <mergeCell ref="B13:B14"/>
    <mergeCell ref="C13:C14"/>
    <mergeCell ref="C4:L4"/>
    <mergeCell ref="K36:K37"/>
    <mergeCell ref="L36:L37"/>
    <mergeCell ref="F36:F37"/>
    <mergeCell ref="G36:G37"/>
    <mergeCell ref="H36:H37"/>
    <mergeCell ref="I36:I37"/>
    <mergeCell ref="J36:J37"/>
    <mergeCell ref="A8:A9"/>
    <mergeCell ref="B8:B9"/>
    <mergeCell ref="C3:L3"/>
    <mergeCell ref="M36:M37"/>
    <mergeCell ref="N36:N37"/>
    <mergeCell ref="A5:R6"/>
    <mergeCell ref="Q3:R3"/>
    <mergeCell ref="Q4:R4"/>
    <mergeCell ref="D8:F8"/>
    <mergeCell ref="G8:I8"/>
    <mergeCell ref="J8:L8"/>
    <mergeCell ref="C8:C9"/>
    <mergeCell ref="J13:J14"/>
    <mergeCell ref="K13:K14"/>
    <mergeCell ref="L13:L14"/>
    <mergeCell ref="F13:F14"/>
    <mergeCell ref="O36:O37"/>
    <mergeCell ref="P8:R8"/>
    <mergeCell ref="P13:P14"/>
    <mergeCell ref="Q13:Q14"/>
    <mergeCell ref="R13:R14"/>
    <mergeCell ref="P36:P37"/>
    <mergeCell ref="Q36:Q37"/>
    <mergeCell ref="R36:R37"/>
    <mergeCell ref="M8:O8"/>
    <mergeCell ref="M13:M14"/>
    <mergeCell ref="N13:N14"/>
    <mergeCell ref="O13:O14"/>
  </mergeCells>
  <pageMargins left="0.31496062992125984" right="0.31496062992125984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2025-02-10T07:43:03Z</dcterms:modified>
</cp:coreProperties>
</file>