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Лист1!$A$13:$L$24</definedName>
    <definedName name="_xlnm.Print_Titles" localSheetId="0">Лист1!$11:$13</definedName>
    <definedName name="_xlnm.Print_Area" localSheetId="0">Лист1!$A$1:$R$42</definedName>
  </definedNames>
  <calcPr calcId="145621"/>
</workbook>
</file>

<file path=xl/calcChain.xml><?xml version="1.0" encoding="utf-8"?>
<calcChain xmlns="http://schemas.openxmlformats.org/spreadsheetml/2006/main">
  <c r="Q37" i="1" l="1"/>
  <c r="Q36" i="1" s="1"/>
  <c r="Q35" i="1" s="1"/>
  <c r="Q34" i="1" s="1"/>
  <c r="R37" i="1"/>
  <c r="P37" i="1"/>
  <c r="N36" i="1"/>
  <c r="N35" i="1" s="1"/>
  <c r="N34" i="1" s="1"/>
  <c r="M36" i="1"/>
  <c r="M35" i="1" s="1"/>
  <c r="M34" i="1" s="1"/>
  <c r="Q38" i="1"/>
  <c r="R38" i="1"/>
  <c r="R36" i="1"/>
  <c r="R35" i="1" s="1"/>
  <c r="R34" i="1" s="1"/>
  <c r="Q39" i="1"/>
  <c r="R39" i="1"/>
  <c r="P39" i="1"/>
  <c r="P38" i="1"/>
  <c r="P36" i="1" s="1"/>
  <c r="P35" i="1" s="1"/>
  <c r="P34" i="1" s="1"/>
  <c r="O30" i="1"/>
  <c r="N19" i="1"/>
  <c r="O19" i="1"/>
  <c r="M19" i="1"/>
  <c r="N23" i="1"/>
  <c r="O23" i="1"/>
  <c r="M23" i="1"/>
  <c r="O29" i="1"/>
  <c r="M30" i="1"/>
  <c r="N31" i="1"/>
  <c r="N30" i="1" s="1"/>
  <c r="N29" i="1" s="1"/>
  <c r="O31" i="1"/>
  <c r="M31" i="1"/>
  <c r="R26" i="1"/>
  <c r="R25" i="1" s="1"/>
  <c r="Q26" i="1"/>
  <c r="Q25" i="1" s="1"/>
  <c r="P26" i="1"/>
  <c r="P25" i="1" s="1"/>
  <c r="R21" i="1"/>
  <c r="Q21" i="1"/>
  <c r="P21" i="1"/>
  <c r="R16" i="1"/>
  <c r="Q16" i="1"/>
  <c r="P16" i="1"/>
  <c r="O36" i="1"/>
  <c r="O35" i="1" s="1"/>
  <c r="O34" i="1" s="1"/>
  <c r="M29" i="1"/>
  <c r="O26" i="1"/>
  <c r="O25" i="1" s="1"/>
  <c r="N26" i="1"/>
  <c r="N25" i="1" s="1"/>
  <c r="M26" i="1"/>
  <c r="M25" i="1" s="1"/>
  <c r="O21" i="1"/>
  <c r="N21" i="1"/>
  <c r="M21" i="1"/>
  <c r="O16" i="1"/>
  <c r="O15" i="1" s="1"/>
  <c r="N16" i="1"/>
  <c r="M16" i="1"/>
  <c r="O14" i="1" l="1"/>
  <c r="O42" i="1" s="1"/>
  <c r="M15" i="1"/>
  <c r="N15" i="1"/>
  <c r="N14" i="1" s="1"/>
  <c r="N42" i="1" s="1"/>
  <c r="M14" i="1"/>
  <c r="M42" i="1" s="1"/>
  <c r="I25" i="1"/>
  <c r="H25" i="1"/>
  <c r="G25" i="1"/>
  <c r="L26" i="1"/>
  <c r="L25" i="1" s="1"/>
  <c r="K26" i="1"/>
  <c r="K25" i="1" s="1"/>
  <c r="J26" i="1"/>
  <c r="J25" i="1" s="1"/>
  <c r="F26" i="1"/>
  <c r="F25" i="1" s="1"/>
  <c r="E26" i="1"/>
  <c r="E25" i="1" s="1"/>
  <c r="D26" i="1"/>
  <c r="D25" i="1" s="1"/>
  <c r="K21" i="1" l="1"/>
  <c r="L21" i="1"/>
  <c r="J21" i="1"/>
  <c r="J36" i="1" l="1"/>
  <c r="J35" i="1" s="1"/>
  <c r="K16" i="1" l="1"/>
  <c r="L16" i="1"/>
  <c r="J16" i="1"/>
  <c r="I36" i="1" l="1"/>
  <c r="I35" i="1" s="1"/>
  <c r="H36" i="1"/>
  <c r="H35" i="1" s="1"/>
  <c r="G36" i="1"/>
  <c r="G35" i="1" s="1"/>
  <c r="F36" i="1"/>
  <c r="E36" i="1"/>
  <c r="D36" i="1"/>
  <c r="D35" i="1" l="1"/>
  <c r="J34" i="1"/>
  <c r="K36" i="1"/>
  <c r="L36" i="1"/>
  <c r="E35" i="1"/>
  <c r="F35" i="1"/>
  <c r="H21" i="1"/>
  <c r="I21" i="1"/>
  <c r="G21" i="1"/>
  <c r="J20" i="1"/>
  <c r="P20" i="1" s="1"/>
  <c r="J24" i="1"/>
  <c r="P24" i="1" s="1"/>
  <c r="K24" i="1"/>
  <c r="Q24" i="1" s="1"/>
  <c r="L24" i="1"/>
  <c r="R24" i="1" s="1"/>
  <c r="L35" i="1" l="1"/>
  <c r="L34" i="1" s="1"/>
  <c r="K35" i="1"/>
  <c r="K34" i="1" s="1"/>
  <c r="H15" i="1"/>
  <c r="G15" i="1"/>
  <c r="I15" i="1"/>
  <c r="F29" i="1"/>
  <c r="E29" i="1"/>
  <c r="H31" i="1"/>
  <c r="H30" i="1" s="1"/>
  <c r="K30" i="1" s="1"/>
  <c r="D29" i="1"/>
  <c r="I31" i="1"/>
  <c r="L31" i="1" s="1"/>
  <c r="R31" i="1" s="1"/>
  <c r="G31" i="1"/>
  <c r="J31" i="1" s="1"/>
  <c r="P31" i="1" s="1"/>
  <c r="L32" i="1"/>
  <c r="R32" i="1" s="1"/>
  <c r="K32" i="1"/>
  <c r="Q32" i="1" s="1"/>
  <c r="J32" i="1"/>
  <c r="P32" i="1" s="1"/>
  <c r="E23" i="1"/>
  <c r="K23" i="1" s="1"/>
  <c r="Q23" i="1" s="1"/>
  <c r="F23" i="1"/>
  <c r="L23" i="1" s="1"/>
  <c r="R23" i="1" s="1"/>
  <c r="D23" i="1"/>
  <c r="J23" i="1" s="1"/>
  <c r="P23" i="1" s="1"/>
  <c r="E16" i="1"/>
  <c r="F16" i="1"/>
  <c r="D16" i="1"/>
  <c r="K20" i="1"/>
  <c r="Q20" i="1" s="1"/>
  <c r="L20" i="1"/>
  <c r="R20" i="1" s="1"/>
  <c r="E19" i="1"/>
  <c r="K19" i="1" s="1"/>
  <c r="Q19" i="1" s="1"/>
  <c r="Q15" i="1" s="1"/>
  <c r="Q14" i="1" s="1"/>
  <c r="F19" i="1"/>
  <c r="L19" i="1" s="1"/>
  <c r="D19" i="1"/>
  <c r="J19" i="1" s="1"/>
  <c r="P19" i="1" s="1"/>
  <c r="P15" i="1" s="1"/>
  <c r="P14" i="1" s="1"/>
  <c r="L15" i="1" l="1"/>
  <c r="L14" i="1" s="1"/>
  <c r="R19" i="1"/>
  <c r="R15" i="1" s="1"/>
  <c r="R14" i="1" s="1"/>
  <c r="K29" i="1"/>
  <c r="Q30" i="1"/>
  <c r="Q29" i="1" s="1"/>
  <c r="Q42" i="1" s="1"/>
  <c r="J15" i="1"/>
  <c r="J14" i="1" s="1"/>
  <c r="K15" i="1"/>
  <c r="D15" i="1"/>
  <c r="E15" i="1"/>
  <c r="F15" i="1"/>
  <c r="G30" i="1"/>
  <c r="J30" i="1" s="1"/>
  <c r="H29" i="1"/>
  <c r="I30" i="1"/>
  <c r="L30" i="1" s="1"/>
  <c r="G14" i="1"/>
  <c r="I14" i="1"/>
  <c r="H14" i="1"/>
  <c r="K31" i="1"/>
  <c r="Q31" i="1" s="1"/>
  <c r="J29" i="1" l="1"/>
  <c r="J42" i="1" s="1"/>
  <c r="P30" i="1"/>
  <c r="P29" i="1" s="1"/>
  <c r="P42" i="1" s="1"/>
  <c r="L29" i="1"/>
  <c r="L42" i="1" s="1"/>
  <c r="R30" i="1"/>
  <c r="R29" i="1" s="1"/>
  <c r="R42" i="1" s="1"/>
  <c r="K14" i="1"/>
  <c r="K42" i="1" s="1"/>
  <c r="F14" i="1"/>
  <c r="D14" i="1"/>
  <c r="E14" i="1"/>
  <c r="E42" i="1" s="1"/>
  <c r="G29" i="1"/>
  <c r="G42" i="1" s="1"/>
  <c r="I29" i="1"/>
  <c r="H42" i="1"/>
  <c r="F42" i="1" l="1"/>
  <c r="I42" i="1"/>
  <c r="D42" i="1"/>
</calcChain>
</file>

<file path=xl/sharedStrings.xml><?xml version="1.0" encoding="utf-8"?>
<sst xmlns="http://schemas.openxmlformats.org/spreadsheetml/2006/main" count="74" uniqueCount="45">
  <si>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</si>
  <si>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</si>
  <si>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</si>
  <si>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</si>
  <si>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</si>
  <si>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</si>
  <si>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</si>
  <si>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</si>
  <si>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</si>
  <si>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</si>
  <si>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</si>
  <si>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</si>
  <si>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</si>
  <si>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</si>
  <si>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</si>
  <si>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</si>
  <si>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</si>
  <si>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</si>
  <si>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</si>
  <si>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</si>
  <si>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</si>
  <si>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</si>
  <si>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</si>
  <si>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</si>
  <si>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</si>
  <si>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</si>
  <si>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</si>
  <si>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</si>
  <si>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</si>
  <si>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</si>
  <si>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</si>
  <si>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</si>
  <si>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</si>
  <si>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</si>
  <si>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</si>
  <si>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</si>
  <si>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</si>
  <si>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</si>
  <si>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</si>
  <si>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</si>
  <si>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</si>
  <si>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>к решению Собрания депутатов
Приморского муниципального округа
от  12 декабря 2024 г. №  232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</si>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</sst>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view="pageBreakPreview" topLeftCell="A3" zoomScale="78" zoomScaleNormal="80" zoomScaleSheetLayoutView="78" workbookViewId="0">
      <selection activeCell="AF14" sqref="AF14"/>
    </sheetView>
  </sheetViews>
  <sheetFormatPr defaultRowHeight="15" x14ac:dyDescent="0.25"/>
  <cols>
    <col min="1" max="1" width="53.140625" customWidth="1"/>
    <col min="2" max="2" width="16.28515625" customWidth="1"/>
    <col min="3" max="3" width="7.8554687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hidden="1" customWidth="1"/>
    <col min="11" max="11" width="12.28515625" hidden="1" customWidth="1"/>
    <col min="12" max="12" width="13.28515625" hidden="1" customWidth="1"/>
    <col min="13" max="13" width="16.7109375" hidden="1" customWidth="1"/>
    <col min="14" max="14" width="14.28515625" hidden="1" customWidth="1"/>
    <col min="15" max="15" width="16.140625" hidden="1" customWidth="1"/>
    <col min="16" max="16" width="13.140625" customWidth="1"/>
    <col min="17" max="17" width="12.28515625" customWidth="1"/>
    <col min="18" max="18" width="13.42578125" customWidth="1"/>
  </cols>
  <sheetData>
    <row r="1" spans="1:18" ht="15.75" hidden="1" x14ac:dyDescent="0.25">
      <c r="J1" s="54" t="s">
        <v>36</v>
      </c>
      <c r="K1" s="54"/>
      <c r="L1" s="54"/>
    </row>
    <row r="2" spans="1:18" ht="69.75" hidden="1" customHeight="1" x14ac:dyDescent="0.25">
      <c r="C2" s="55" t="s">
        <v>35</v>
      </c>
      <c r="D2" s="55"/>
      <c r="E2" s="55"/>
      <c r="F2" s="55"/>
      <c r="G2" s="55"/>
      <c r="H2" s="55"/>
      <c r="I2" s="55"/>
      <c r="J2" s="55"/>
      <c r="K2" s="55"/>
      <c r="L2" s="55"/>
    </row>
    <row r="3" spans="1:18" ht="20.25" customHeight="1" x14ac:dyDescent="0.25">
      <c r="C3" s="62" t="s">
        <v>36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8" ht="48.75" customHeight="1" x14ac:dyDescent="0.25">
      <c r="C4" s="63" t="s">
        <v>44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spans="1:18" ht="15.75" x14ac:dyDescent="0.25">
      <c r="J5" s="40"/>
      <c r="K5" s="40"/>
      <c r="L5" s="40"/>
    </row>
    <row r="6" spans="1:18" ht="15.75" customHeight="1" x14ac:dyDescent="0.25">
      <c r="C6" s="62" t="s">
        <v>36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54.75" customHeight="1" x14ac:dyDescent="0.25">
      <c r="C7" s="63" t="s">
        <v>41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18" ht="97.5" customHeight="1" x14ac:dyDescent="0.25">
      <c r="A8" s="64" t="s">
        <v>38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</row>
    <row r="9" spans="1:18" ht="33.75" customHeight="1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</row>
    <row r="10" spans="1:18" ht="15.75" thickBot="1" x14ac:dyDescent="0.3">
      <c r="A10" s="4"/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</row>
    <row r="11" spans="1:18" ht="25.5" customHeight="1" thickBot="1" x14ac:dyDescent="0.3">
      <c r="A11" s="68" t="s">
        <v>0</v>
      </c>
      <c r="B11" s="60" t="s">
        <v>1</v>
      </c>
      <c r="C11" s="60" t="s">
        <v>2</v>
      </c>
      <c r="D11" s="56" t="s">
        <v>3</v>
      </c>
      <c r="E11" s="57"/>
      <c r="F11" s="58"/>
      <c r="G11" s="56" t="s">
        <v>4</v>
      </c>
      <c r="H11" s="57"/>
      <c r="I11" s="58"/>
      <c r="J11" s="56" t="s">
        <v>43</v>
      </c>
      <c r="K11" s="57"/>
      <c r="L11" s="59"/>
      <c r="M11" s="56" t="s">
        <v>42</v>
      </c>
      <c r="N11" s="57"/>
      <c r="O11" s="59"/>
      <c r="P11" s="56" t="s">
        <v>5</v>
      </c>
      <c r="Q11" s="57"/>
      <c r="R11" s="59"/>
    </row>
    <row r="12" spans="1:18" ht="15.75" thickBot="1" x14ac:dyDescent="0.3">
      <c r="A12" s="69"/>
      <c r="B12" s="61"/>
      <c r="C12" s="61"/>
      <c r="D12" s="6" t="s">
        <v>6</v>
      </c>
      <c r="E12" s="7" t="s">
        <v>7</v>
      </c>
      <c r="F12" s="7" t="s">
        <v>8</v>
      </c>
      <c r="G12" s="6" t="s">
        <v>9</v>
      </c>
      <c r="H12" s="6" t="s">
        <v>7</v>
      </c>
      <c r="I12" s="6" t="s">
        <v>8</v>
      </c>
      <c r="J12" s="8" t="s">
        <v>7</v>
      </c>
      <c r="K12" s="8" t="s">
        <v>8</v>
      </c>
      <c r="L12" s="9" t="s">
        <v>37</v>
      </c>
      <c r="M12" s="8" t="s">
        <v>7</v>
      </c>
      <c r="N12" s="8" t="s">
        <v>8</v>
      </c>
      <c r="O12" s="9" t="s">
        <v>37</v>
      </c>
      <c r="P12" s="8" t="s">
        <v>7</v>
      </c>
      <c r="Q12" s="8" t="s">
        <v>8</v>
      </c>
      <c r="R12" s="9" t="s">
        <v>37</v>
      </c>
    </row>
    <row r="13" spans="1:18" x14ac:dyDescent="0.25">
      <c r="A13" s="41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2">
        <v>4</v>
      </c>
      <c r="K13" s="42">
        <v>5</v>
      </c>
      <c r="L13" s="42">
        <v>6</v>
      </c>
      <c r="M13" s="42">
        <v>7</v>
      </c>
      <c r="N13" s="42">
        <v>8</v>
      </c>
      <c r="O13" s="42">
        <v>9</v>
      </c>
      <c r="P13" s="42">
        <v>4</v>
      </c>
      <c r="Q13" s="42">
        <v>5</v>
      </c>
      <c r="R13" s="42">
        <v>6</v>
      </c>
    </row>
    <row r="14" spans="1:18" ht="76.5" x14ac:dyDescent="0.25">
      <c r="A14" s="1" t="s">
        <v>10</v>
      </c>
      <c r="B14" s="2"/>
      <c r="C14" s="10"/>
      <c r="D14" s="3" t="e">
        <f>SUM(D15+#REF!)</f>
        <v>#REF!</v>
      </c>
      <c r="E14" s="3" t="e">
        <f>SUM(E15+#REF!)</f>
        <v>#REF!</v>
      </c>
      <c r="F14" s="3" t="e">
        <f>SUM(F15+#REF!)</f>
        <v>#REF!</v>
      </c>
      <c r="G14" s="3" t="e">
        <f>G15+#REF!</f>
        <v>#REF!</v>
      </c>
      <c r="H14" s="3" t="e">
        <f>H15+#REF!</f>
        <v>#REF!</v>
      </c>
      <c r="I14" s="3" t="e">
        <f>I15+#REF!</f>
        <v>#REF!</v>
      </c>
      <c r="J14" s="11">
        <f>SUM(J15+J25)</f>
        <v>4584251.87</v>
      </c>
      <c r="K14" s="11">
        <f t="shared" ref="K14:L14" si="0">SUM(K15+K25)</f>
        <v>2791190</v>
      </c>
      <c r="L14" s="11">
        <f t="shared" si="0"/>
        <v>2863380</v>
      </c>
      <c r="M14" s="11">
        <f>SUM(M15+M25)</f>
        <v>0</v>
      </c>
      <c r="N14" s="11">
        <f t="shared" ref="N14:O14" si="1">SUM(N15+N25)</f>
        <v>0</v>
      </c>
      <c r="O14" s="11">
        <f t="shared" si="1"/>
        <v>0</v>
      </c>
      <c r="P14" s="11">
        <f>SUM(P15+P25)</f>
        <v>4584251.87</v>
      </c>
      <c r="Q14" s="11">
        <f t="shared" ref="Q14:R14" si="2">SUM(Q15+Q25)</f>
        <v>2791190</v>
      </c>
      <c r="R14" s="11">
        <f t="shared" si="2"/>
        <v>2863380</v>
      </c>
    </row>
    <row r="15" spans="1:18" ht="25.5" x14ac:dyDescent="0.25">
      <c r="A15" s="12" t="s">
        <v>11</v>
      </c>
      <c r="B15" s="13" t="s">
        <v>12</v>
      </c>
      <c r="C15" s="13"/>
      <c r="D15" s="14" t="e">
        <f>SUM(D16+D19+D21+D23+#REF!)</f>
        <v>#REF!</v>
      </c>
      <c r="E15" s="14" t="e">
        <f>SUM(E16+E19+E21+E23+#REF!)</f>
        <v>#REF!</v>
      </c>
      <c r="F15" s="14" t="e">
        <f>SUM(F16+F19+F21+F23+#REF!)</f>
        <v>#REF!</v>
      </c>
      <c r="G15" s="14" t="e">
        <f>G16+G19+G21+G23+#REF!</f>
        <v>#REF!</v>
      </c>
      <c r="H15" s="14" t="e">
        <f>H16+H19+H21+H23+#REF!</f>
        <v>#REF!</v>
      </c>
      <c r="I15" s="14" t="e">
        <f>I16+I19+I21+I23+#REF!</f>
        <v>#REF!</v>
      </c>
      <c r="J15" s="14">
        <f>SUM(J16+J19+J21+J23)</f>
        <v>2845851.87</v>
      </c>
      <c r="K15" s="14">
        <f t="shared" ref="K15:L15" si="3">SUM(K16+K19+K21+K23)</f>
        <v>977720</v>
      </c>
      <c r="L15" s="37">
        <f t="shared" si="3"/>
        <v>977720</v>
      </c>
      <c r="M15" s="37">
        <f>SUM(M16+M19+M21+M23)</f>
        <v>0</v>
      </c>
      <c r="N15" s="37">
        <f t="shared" ref="N15:O15" si="4">SUM(N16+N19+N21+N23)</f>
        <v>0</v>
      </c>
      <c r="O15" s="37">
        <f t="shared" si="4"/>
        <v>0</v>
      </c>
      <c r="P15" s="37">
        <f>SUM(P16+P19+P21+P23)</f>
        <v>2845851.87</v>
      </c>
      <c r="Q15" s="37">
        <f t="shared" ref="Q15:R15" si="5">SUM(Q16+Q19+Q21+Q23)</f>
        <v>977720</v>
      </c>
      <c r="R15" s="37">
        <f t="shared" si="5"/>
        <v>977720</v>
      </c>
    </row>
    <row r="16" spans="1:18" x14ac:dyDescent="0.25">
      <c r="A16" s="52" t="s">
        <v>34</v>
      </c>
      <c r="B16" s="53" t="s">
        <v>13</v>
      </c>
      <c r="C16" s="53"/>
      <c r="D16" s="67">
        <f>SUM(D18)</f>
        <v>2000000</v>
      </c>
      <c r="E16" s="67">
        <f t="shared" ref="E16:F16" si="6">SUM(E18)</f>
        <v>2000000</v>
      </c>
      <c r="F16" s="67">
        <f t="shared" si="6"/>
        <v>2000000</v>
      </c>
      <c r="G16" s="44">
        <v>0</v>
      </c>
      <c r="H16" s="44">
        <v>0</v>
      </c>
      <c r="I16" s="44">
        <v>0</v>
      </c>
      <c r="J16" s="65">
        <f>J18</f>
        <v>1868131.87</v>
      </c>
      <c r="K16" s="65">
        <f t="shared" ref="K16:L16" si="7">K18</f>
        <v>0</v>
      </c>
      <c r="L16" s="67">
        <f t="shared" si="7"/>
        <v>0</v>
      </c>
      <c r="M16" s="67">
        <f>M18</f>
        <v>0</v>
      </c>
      <c r="N16" s="67">
        <f t="shared" ref="N16:O16" si="8">N18</f>
        <v>0</v>
      </c>
      <c r="O16" s="67">
        <f t="shared" si="8"/>
        <v>0</v>
      </c>
      <c r="P16" s="67">
        <f>P18</f>
        <v>1868131.87</v>
      </c>
      <c r="Q16" s="67">
        <f t="shared" ref="Q16:R16" si="9">Q18</f>
        <v>0</v>
      </c>
      <c r="R16" s="67">
        <f t="shared" si="9"/>
        <v>0</v>
      </c>
    </row>
    <row r="17" spans="1:18" ht="31.5" customHeight="1" x14ac:dyDescent="0.25">
      <c r="A17" s="52"/>
      <c r="B17" s="53"/>
      <c r="C17" s="53"/>
      <c r="D17" s="67"/>
      <c r="E17" s="67"/>
      <c r="F17" s="67"/>
      <c r="G17" s="44"/>
      <c r="H17" s="44"/>
      <c r="I17" s="44"/>
      <c r="J17" s="66"/>
      <c r="K17" s="66"/>
      <c r="L17" s="67"/>
      <c r="M17" s="67"/>
      <c r="N17" s="67"/>
      <c r="O17" s="67"/>
      <c r="P17" s="67"/>
      <c r="Q17" s="67"/>
      <c r="R17" s="67"/>
    </row>
    <row r="18" spans="1:18" ht="38.25" x14ac:dyDescent="0.25">
      <c r="A18" s="12" t="s">
        <v>14</v>
      </c>
      <c r="B18" s="13" t="s">
        <v>13</v>
      </c>
      <c r="C18" s="13">
        <v>810</v>
      </c>
      <c r="D18" s="14">
        <v>2000000</v>
      </c>
      <c r="E18" s="14">
        <v>2000000</v>
      </c>
      <c r="F18" s="14">
        <v>2000000</v>
      </c>
      <c r="G18" s="14">
        <v>0</v>
      </c>
      <c r="H18" s="14">
        <v>0</v>
      </c>
      <c r="I18" s="14">
        <v>0</v>
      </c>
      <c r="J18" s="14">
        <v>1868131.87</v>
      </c>
      <c r="K18" s="14">
        <v>0</v>
      </c>
      <c r="L18" s="37">
        <v>0</v>
      </c>
      <c r="M18" s="37">
        <v>0</v>
      </c>
      <c r="N18" s="37">
        <v>0</v>
      </c>
      <c r="O18" s="37">
        <v>0</v>
      </c>
      <c r="P18" s="37">
        <v>1868131.87</v>
      </c>
      <c r="Q18" s="37">
        <v>0</v>
      </c>
      <c r="R18" s="37">
        <v>0</v>
      </c>
    </row>
    <row r="19" spans="1:18" ht="25.5" x14ac:dyDescent="0.25">
      <c r="A19" s="12" t="s">
        <v>15</v>
      </c>
      <c r="B19" s="13" t="s">
        <v>16</v>
      </c>
      <c r="C19" s="13"/>
      <c r="D19" s="14">
        <f>SUM(D20)</f>
        <v>326720</v>
      </c>
      <c r="E19" s="14">
        <f t="shared" ref="E19:F19" si="10">SUM(E20)</f>
        <v>326720</v>
      </c>
      <c r="F19" s="14">
        <f t="shared" si="10"/>
        <v>326720</v>
      </c>
      <c r="G19" s="14">
        <v>0</v>
      </c>
      <c r="H19" s="14">
        <v>0</v>
      </c>
      <c r="I19" s="14">
        <v>0</v>
      </c>
      <c r="J19" s="14">
        <f>SUM(D19+G19)</f>
        <v>326720</v>
      </c>
      <c r="K19" s="14">
        <f t="shared" ref="K19" si="11">SUM(E19+H19)</f>
        <v>326720</v>
      </c>
      <c r="L19" s="37">
        <f t="shared" ref="L19" si="12">SUM(F19+I19)</f>
        <v>326720</v>
      </c>
      <c r="M19" s="37">
        <f>SUM(M20)</f>
        <v>0</v>
      </c>
      <c r="N19" s="37">
        <f t="shared" ref="N19:O19" si="13">SUM(N20)</f>
        <v>0</v>
      </c>
      <c r="O19" s="37">
        <f t="shared" si="13"/>
        <v>0</v>
      </c>
      <c r="P19" s="37">
        <f>SUM(J19+M19)</f>
        <v>326720</v>
      </c>
      <c r="Q19" s="37">
        <f t="shared" ref="Q19:Q20" si="14">SUM(K19+N19)</f>
        <v>326720</v>
      </c>
      <c r="R19" s="37">
        <f t="shared" ref="R19:R20" si="15">SUM(L19+O19)</f>
        <v>326720</v>
      </c>
    </row>
    <row r="20" spans="1:18" ht="38.25" x14ac:dyDescent="0.25">
      <c r="A20" s="15" t="s">
        <v>14</v>
      </c>
      <c r="B20" s="13" t="s">
        <v>16</v>
      </c>
      <c r="C20" s="13">
        <v>810</v>
      </c>
      <c r="D20" s="14">
        <v>326720</v>
      </c>
      <c r="E20" s="14">
        <v>326720</v>
      </c>
      <c r="F20" s="14">
        <v>326720</v>
      </c>
      <c r="G20" s="14">
        <v>0</v>
      </c>
      <c r="H20" s="14">
        <v>0</v>
      </c>
      <c r="I20" s="14">
        <v>0</v>
      </c>
      <c r="J20" s="14">
        <f>SUM(D20+G20)</f>
        <v>326720</v>
      </c>
      <c r="K20" s="14">
        <f t="shared" ref="K20:L20" si="16">SUM(E20+H20)</f>
        <v>326720</v>
      </c>
      <c r="L20" s="37">
        <f t="shared" si="16"/>
        <v>326720</v>
      </c>
      <c r="M20" s="37"/>
      <c r="N20" s="37"/>
      <c r="O20" s="37"/>
      <c r="P20" s="37">
        <f>SUM(J20+M20)</f>
        <v>326720</v>
      </c>
      <c r="Q20" s="37">
        <f t="shared" si="14"/>
        <v>326720</v>
      </c>
      <c r="R20" s="37">
        <f t="shared" si="15"/>
        <v>326720</v>
      </c>
    </row>
    <row r="21" spans="1:18" ht="43.5" customHeight="1" x14ac:dyDescent="0.25">
      <c r="A21" s="12" t="s">
        <v>33</v>
      </c>
      <c r="B21" s="16" t="s">
        <v>40</v>
      </c>
      <c r="C21" s="16"/>
      <c r="D21" s="17">
        <v>0</v>
      </c>
      <c r="E21" s="17">
        <v>0</v>
      </c>
      <c r="F21" s="17">
        <v>0</v>
      </c>
      <c r="G21" s="17">
        <f>G22</f>
        <v>1600000</v>
      </c>
      <c r="H21" s="17">
        <f t="shared" ref="H21:I21" si="17">H22</f>
        <v>1440000</v>
      </c>
      <c r="I21" s="17">
        <f t="shared" si="17"/>
        <v>1440000</v>
      </c>
      <c r="J21" s="14">
        <f>J22</f>
        <v>640000</v>
      </c>
      <c r="K21" s="18">
        <f t="shared" ref="K21:R21" si="18">K22</f>
        <v>640000</v>
      </c>
      <c r="L21" s="37">
        <f t="shared" si="18"/>
        <v>640000</v>
      </c>
      <c r="M21" s="37">
        <f>M22</f>
        <v>0</v>
      </c>
      <c r="N21" s="37">
        <f t="shared" si="18"/>
        <v>0</v>
      </c>
      <c r="O21" s="37">
        <f t="shared" si="18"/>
        <v>0</v>
      </c>
      <c r="P21" s="37">
        <f>P22</f>
        <v>640000</v>
      </c>
      <c r="Q21" s="37">
        <f t="shared" si="18"/>
        <v>640000</v>
      </c>
      <c r="R21" s="37">
        <f t="shared" si="18"/>
        <v>640000</v>
      </c>
    </row>
    <row r="22" spans="1:18" ht="45" customHeight="1" x14ac:dyDescent="0.25">
      <c r="A22" s="12" t="s">
        <v>14</v>
      </c>
      <c r="B22" s="16" t="s">
        <v>40</v>
      </c>
      <c r="C22" s="16">
        <v>810</v>
      </c>
      <c r="D22" s="17">
        <v>0</v>
      </c>
      <c r="E22" s="17">
        <v>0</v>
      </c>
      <c r="F22" s="17">
        <v>0</v>
      </c>
      <c r="G22" s="17">
        <v>1600000</v>
      </c>
      <c r="H22" s="17">
        <v>1440000</v>
      </c>
      <c r="I22" s="17">
        <v>1440000</v>
      </c>
      <c r="J22" s="14">
        <v>640000</v>
      </c>
      <c r="K22" s="14">
        <v>640000</v>
      </c>
      <c r="L22" s="37">
        <v>640000</v>
      </c>
      <c r="M22" s="37"/>
      <c r="N22" s="37"/>
      <c r="O22" s="37"/>
      <c r="P22" s="37">
        <v>640000</v>
      </c>
      <c r="Q22" s="37">
        <v>640000</v>
      </c>
      <c r="R22" s="37">
        <v>640000</v>
      </c>
    </row>
    <row r="23" spans="1:18" ht="38.25" x14ac:dyDescent="0.25">
      <c r="A23" s="12" t="s">
        <v>17</v>
      </c>
      <c r="B23" s="13" t="s">
        <v>18</v>
      </c>
      <c r="C23" s="13"/>
      <c r="D23" s="14">
        <f>SUM(D24)</f>
        <v>11000</v>
      </c>
      <c r="E23" s="14">
        <f t="shared" ref="E23:F23" si="19">SUM(E24)</f>
        <v>11000</v>
      </c>
      <c r="F23" s="14">
        <f t="shared" si="19"/>
        <v>11000</v>
      </c>
      <c r="G23" s="14">
        <v>0</v>
      </c>
      <c r="H23" s="14">
        <v>0</v>
      </c>
      <c r="I23" s="14">
        <v>0</v>
      </c>
      <c r="J23" s="14">
        <f t="shared" ref="J23:J24" si="20">SUM(D23+G23)</f>
        <v>11000</v>
      </c>
      <c r="K23" s="14">
        <f t="shared" ref="K23:K24" si="21">SUM(E23+H23)</f>
        <v>11000</v>
      </c>
      <c r="L23" s="37">
        <f t="shared" ref="L23:L24" si="22">SUM(F23+I23)</f>
        <v>11000</v>
      </c>
      <c r="M23" s="37">
        <f>SUM(M24)</f>
        <v>0</v>
      </c>
      <c r="N23" s="37">
        <f t="shared" ref="N23:O23" si="23">SUM(N24)</f>
        <v>0</v>
      </c>
      <c r="O23" s="37">
        <f t="shared" si="23"/>
        <v>0</v>
      </c>
      <c r="P23" s="37">
        <f t="shared" ref="P23:P24" si="24">SUM(J23+M23)</f>
        <v>11000</v>
      </c>
      <c r="Q23" s="37">
        <f t="shared" ref="Q23:Q24" si="25">SUM(K23+N23)</f>
        <v>11000</v>
      </c>
      <c r="R23" s="37">
        <f t="shared" ref="R23:R24" si="26">SUM(L23+O23)</f>
        <v>11000</v>
      </c>
    </row>
    <row r="24" spans="1:18" ht="38.25" x14ac:dyDescent="0.25">
      <c r="A24" s="12" t="s">
        <v>14</v>
      </c>
      <c r="B24" s="13" t="s">
        <v>18</v>
      </c>
      <c r="C24" s="13">
        <v>810</v>
      </c>
      <c r="D24" s="14">
        <v>11000</v>
      </c>
      <c r="E24" s="14">
        <v>11000</v>
      </c>
      <c r="F24" s="14">
        <v>11000</v>
      </c>
      <c r="G24" s="14">
        <v>0</v>
      </c>
      <c r="H24" s="14">
        <v>0</v>
      </c>
      <c r="I24" s="14">
        <v>0</v>
      </c>
      <c r="J24" s="14">
        <f t="shared" si="20"/>
        <v>11000</v>
      </c>
      <c r="K24" s="14">
        <f t="shared" si="21"/>
        <v>11000</v>
      </c>
      <c r="L24" s="37">
        <f t="shared" si="22"/>
        <v>11000</v>
      </c>
      <c r="M24" s="37"/>
      <c r="N24" s="37"/>
      <c r="O24" s="37"/>
      <c r="P24" s="37">
        <f t="shared" si="24"/>
        <v>11000</v>
      </c>
      <c r="Q24" s="37">
        <f t="shared" si="25"/>
        <v>11000</v>
      </c>
      <c r="R24" s="37">
        <f t="shared" si="26"/>
        <v>11000</v>
      </c>
    </row>
    <row r="25" spans="1:18" x14ac:dyDescent="0.25">
      <c r="A25" s="35" t="s">
        <v>19</v>
      </c>
      <c r="B25" s="36" t="s">
        <v>20</v>
      </c>
      <c r="C25" s="36"/>
      <c r="D25" s="25">
        <f>SUM(D26+D30)</f>
        <v>1766650</v>
      </c>
      <c r="E25" s="25">
        <f>SUM(E26+E30)</f>
        <v>1838400</v>
      </c>
      <c r="F25" s="25">
        <f>SUM(F26+F30)</f>
        <v>1913470</v>
      </c>
      <c r="G25" s="25">
        <f>SUM(G26)</f>
        <v>0</v>
      </c>
      <c r="H25" s="25">
        <f t="shared" ref="H25:I25" si="27">SUM(H26)</f>
        <v>0</v>
      </c>
      <c r="I25" s="25">
        <f t="shared" si="27"/>
        <v>0</v>
      </c>
      <c r="J25" s="34">
        <f>SUM(J26)</f>
        <v>1738400</v>
      </c>
      <c r="K25" s="34">
        <f t="shared" ref="K25:R25" si="28">SUM(K26)</f>
        <v>1813470</v>
      </c>
      <c r="L25" s="39">
        <f t="shared" si="28"/>
        <v>1885660</v>
      </c>
      <c r="M25" s="39">
        <f>SUM(M26)</f>
        <v>0</v>
      </c>
      <c r="N25" s="39">
        <f t="shared" si="28"/>
        <v>0</v>
      </c>
      <c r="O25" s="39">
        <f t="shared" si="28"/>
        <v>0</v>
      </c>
      <c r="P25" s="39">
        <f>SUM(P26)</f>
        <v>1738400</v>
      </c>
      <c r="Q25" s="39">
        <f t="shared" si="28"/>
        <v>1813470</v>
      </c>
      <c r="R25" s="39">
        <f t="shared" si="28"/>
        <v>1885660</v>
      </c>
    </row>
    <row r="26" spans="1:18" x14ac:dyDescent="0.25">
      <c r="A26" s="35" t="s">
        <v>24</v>
      </c>
      <c r="B26" s="36" t="s">
        <v>25</v>
      </c>
      <c r="C26" s="36"/>
      <c r="D26" s="34">
        <f>SUM(D27)</f>
        <v>1666650</v>
      </c>
      <c r="E26" s="34">
        <f t="shared" ref="E26:F26" si="29">SUM(E27)</f>
        <v>1738400</v>
      </c>
      <c r="F26" s="34">
        <f t="shared" si="29"/>
        <v>1813470</v>
      </c>
      <c r="G26" s="34"/>
      <c r="H26" s="34"/>
      <c r="I26" s="34"/>
      <c r="J26" s="34">
        <f>SUM(J27)</f>
        <v>1738400</v>
      </c>
      <c r="K26" s="34">
        <f t="shared" ref="K26:R26" si="30">SUM(K27)</f>
        <v>1813470</v>
      </c>
      <c r="L26" s="39">
        <f t="shared" si="30"/>
        <v>1885660</v>
      </c>
      <c r="M26" s="39">
        <f>SUM(M27)</f>
        <v>0</v>
      </c>
      <c r="N26" s="39">
        <f t="shared" si="30"/>
        <v>0</v>
      </c>
      <c r="O26" s="39">
        <f t="shared" si="30"/>
        <v>0</v>
      </c>
      <c r="P26" s="39">
        <f>SUM(P27)</f>
        <v>1738400</v>
      </c>
      <c r="Q26" s="39">
        <f t="shared" si="30"/>
        <v>1813470</v>
      </c>
      <c r="R26" s="39">
        <f t="shared" si="30"/>
        <v>1885660</v>
      </c>
    </row>
    <row r="27" spans="1:18" ht="38.25" x14ac:dyDescent="0.25">
      <c r="A27" s="35" t="s">
        <v>14</v>
      </c>
      <c r="B27" s="36" t="s">
        <v>25</v>
      </c>
      <c r="C27" s="38">
        <v>810</v>
      </c>
      <c r="D27" s="34">
        <v>1666650</v>
      </c>
      <c r="E27" s="34">
        <v>1738400</v>
      </c>
      <c r="F27" s="34">
        <v>1813470</v>
      </c>
      <c r="G27" s="34"/>
      <c r="H27" s="34"/>
      <c r="I27" s="34"/>
      <c r="J27" s="34">
        <v>1738400</v>
      </c>
      <c r="K27" s="34">
        <v>1813470</v>
      </c>
      <c r="L27" s="39">
        <v>1885660</v>
      </c>
      <c r="M27" s="39"/>
      <c r="N27" s="39"/>
      <c r="O27" s="39"/>
      <c r="P27" s="39">
        <v>1738400</v>
      </c>
      <c r="Q27" s="39">
        <v>1813470</v>
      </c>
      <c r="R27" s="39">
        <v>1885660</v>
      </c>
    </row>
    <row r="28" spans="1:18" x14ac:dyDescent="0.25">
      <c r="A28" s="19"/>
      <c r="B28" s="2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51" x14ac:dyDescent="0.25">
      <c r="A29" s="1" t="s">
        <v>26</v>
      </c>
      <c r="B29" s="2"/>
      <c r="C29" s="22"/>
      <c r="D29" s="3" t="e">
        <f>SUM(#REF!+D30)</f>
        <v>#REF!</v>
      </c>
      <c r="E29" s="3" t="e">
        <f>SUM(#REF!+E30)</f>
        <v>#REF!</v>
      </c>
      <c r="F29" s="3" t="e">
        <f>SUM(#REF!+F30)</f>
        <v>#REF!</v>
      </c>
      <c r="G29" s="3" t="e">
        <f>SUM(#REF!+G30)</f>
        <v>#REF!</v>
      </c>
      <c r="H29" s="3" t="e">
        <f>SUM(#REF!+H30)</f>
        <v>#REF!</v>
      </c>
      <c r="I29" s="3" t="e">
        <f>SUM(#REF!+I30)</f>
        <v>#REF!</v>
      </c>
      <c r="J29" s="3">
        <f>SUM(J30)</f>
        <v>100000</v>
      </c>
      <c r="K29" s="3">
        <f t="shared" ref="K29:R29" si="31">SUM(K30)</f>
        <v>100000</v>
      </c>
      <c r="L29" s="3">
        <f t="shared" si="31"/>
        <v>100000</v>
      </c>
      <c r="M29" s="3">
        <f>SUM(M30)</f>
        <v>0</v>
      </c>
      <c r="N29" s="3">
        <f t="shared" ref="N29:O30" si="32">SUM(N30)</f>
        <v>0</v>
      </c>
      <c r="O29" s="3">
        <f t="shared" si="32"/>
        <v>0</v>
      </c>
      <c r="P29" s="3">
        <f>SUM(P30)</f>
        <v>100000</v>
      </c>
      <c r="Q29" s="3">
        <f t="shared" si="31"/>
        <v>100000</v>
      </c>
      <c r="R29" s="3">
        <f t="shared" si="31"/>
        <v>100000</v>
      </c>
    </row>
    <row r="30" spans="1:18" ht="38.25" x14ac:dyDescent="0.25">
      <c r="A30" s="23" t="s">
        <v>28</v>
      </c>
      <c r="B30" s="24" t="s">
        <v>29</v>
      </c>
      <c r="C30" s="24"/>
      <c r="D30" s="25">
        <v>100000</v>
      </c>
      <c r="E30" s="25">
        <v>100000</v>
      </c>
      <c r="F30" s="25">
        <v>100000</v>
      </c>
      <c r="G30" s="26">
        <f>SUM(G31)</f>
        <v>0</v>
      </c>
      <c r="H30" s="26">
        <f>SUM(H31)</f>
        <v>0</v>
      </c>
      <c r="I30" s="26">
        <f t="shared" ref="I30" si="33">SUM(I31)</f>
        <v>0</v>
      </c>
      <c r="J30" s="27">
        <f t="shared" ref="J30:J31" si="34">SUM(D30+G30)</f>
        <v>100000</v>
      </c>
      <c r="K30" s="27">
        <f t="shared" ref="K30:K31" si="35">SUM(E30+H30)</f>
        <v>100000</v>
      </c>
      <c r="L30" s="39">
        <f t="shared" ref="L30:L31" si="36">SUM(F30+I30)</f>
        <v>100000</v>
      </c>
      <c r="M30" s="39">
        <f>SUM(M31)</f>
        <v>0</v>
      </c>
      <c r="N30" s="39">
        <f t="shared" si="32"/>
        <v>0</v>
      </c>
      <c r="O30" s="39">
        <f t="shared" si="32"/>
        <v>0</v>
      </c>
      <c r="P30" s="39">
        <f t="shared" ref="P30:P31" si="37">SUM(J30+M30)</f>
        <v>100000</v>
      </c>
      <c r="Q30" s="39">
        <f t="shared" ref="Q30:Q32" si="38">SUM(K30+N30)</f>
        <v>100000</v>
      </c>
      <c r="R30" s="39">
        <f t="shared" ref="R30:R32" si="39">SUM(L30+O30)</f>
        <v>100000</v>
      </c>
    </row>
    <row r="31" spans="1:18" ht="25.5" x14ac:dyDescent="0.25">
      <c r="A31" s="23" t="s">
        <v>30</v>
      </c>
      <c r="B31" s="24" t="s">
        <v>31</v>
      </c>
      <c r="C31" s="28"/>
      <c r="D31" s="25">
        <v>100000</v>
      </c>
      <c r="E31" s="25">
        <v>100000</v>
      </c>
      <c r="F31" s="25">
        <v>100000</v>
      </c>
      <c r="G31" s="26">
        <f>SUM(G32)</f>
        <v>0</v>
      </c>
      <c r="H31" s="26">
        <f>SUM(H32)</f>
        <v>0</v>
      </c>
      <c r="I31" s="26">
        <f t="shared" ref="I31" si="40">SUM(I32)</f>
        <v>0</v>
      </c>
      <c r="J31" s="27">
        <f t="shared" si="34"/>
        <v>100000</v>
      </c>
      <c r="K31" s="27">
        <f t="shared" si="35"/>
        <v>100000</v>
      </c>
      <c r="L31" s="39">
        <f t="shared" si="36"/>
        <v>100000</v>
      </c>
      <c r="M31" s="39">
        <f>SUM(M32)</f>
        <v>0</v>
      </c>
      <c r="N31" s="39">
        <f t="shared" ref="N31:O31" si="41">SUM(N32)</f>
        <v>0</v>
      </c>
      <c r="O31" s="39">
        <f t="shared" si="41"/>
        <v>0</v>
      </c>
      <c r="P31" s="39">
        <f t="shared" si="37"/>
        <v>100000</v>
      </c>
      <c r="Q31" s="39">
        <f t="shared" si="38"/>
        <v>100000</v>
      </c>
      <c r="R31" s="39">
        <f t="shared" si="39"/>
        <v>100000</v>
      </c>
    </row>
    <row r="32" spans="1:18" ht="51" x14ac:dyDescent="0.25">
      <c r="A32" s="23" t="s">
        <v>27</v>
      </c>
      <c r="B32" s="24" t="s">
        <v>31</v>
      </c>
      <c r="C32" s="28">
        <v>630</v>
      </c>
      <c r="D32" s="25">
        <v>100000</v>
      </c>
      <c r="E32" s="25">
        <v>100000</v>
      </c>
      <c r="F32" s="25">
        <v>100000</v>
      </c>
      <c r="G32" s="26"/>
      <c r="H32" s="26"/>
      <c r="I32" s="26"/>
      <c r="J32" s="27">
        <f>SUM(D32+G32)</f>
        <v>100000</v>
      </c>
      <c r="K32" s="27">
        <f t="shared" ref="K32" si="42">SUM(E32+H32)</f>
        <v>100000</v>
      </c>
      <c r="L32" s="39">
        <f t="shared" ref="L32" si="43">SUM(F32+I32)</f>
        <v>100000</v>
      </c>
      <c r="M32" s="39"/>
      <c r="N32" s="39"/>
      <c r="O32" s="39"/>
      <c r="P32" s="39">
        <f>SUM(J32+M32)</f>
        <v>100000</v>
      </c>
      <c r="Q32" s="39">
        <f t="shared" si="38"/>
        <v>100000</v>
      </c>
      <c r="R32" s="39">
        <f t="shared" si="39"/>
        <v>100000</v>
      </c>
    </row>
    <row r="33" spans="1:18" x14ac:dyDescent="0.25">
      <c r="A33" s="23"/>
      <c r="B33" s="24"/>
      <c r="C33" s="28"/>
      <c r="D33" s="25"/>
      <c r="E33" s="25"/>
      <c r="F33" s="25"/>
      <c r="G33" s="26"/>
      <c r="H33" s="26"/>
      <c r="I33" s="26"/>
      <c r="J33" s="27"/>
      <c r="K33" s="27"/>
      <c r="L33" s="39"/>
      <c r="M33" s="39"/>
      <c r="N33" s="39"/>
      <c r="O33" s="39"/>
      <c r="P33" s="39"/>
      <c r="Q33" s="39"/>
      <c r="R33" s="39"/>
    </row>
    <row r="34" spans="1:18" ht="72.75" customHeight="1" x14ac:dyDescent="0.25">
      <c r="A34" s="29" t="s">
        <v>39</v>
      </c>
      <c r="B34" s="24"/>
      <c r="C34" s="28"/>
      <c r="D34" s="25"/>
      <c r="E34" s="25"/>
      <c r="F34" s="25"/>
      <c r="G34" s="26"/>
      <c r="H34" s="26"/>
      <c r="I34" s="26"/>
      <c r="J34" s="3">
        <f>SUM(J35)</f>
        <v>908694.18</v>
      </c>
      <c r="K34" s="3">
        <f t="shared" ref="K34:R35" si="44">SUM(K35)</f>
        <v>979024.44</v>
      </c>
      <c r="L34" s="3">
        <f t="shared" si="44"/>
        <v>1049346.69</v>
      </c>
      <c r="M34" s="3">
        <f>SUM(M35)</f>
        <v>-566956.18000000005</v>
      </c>
      <c r="N34" s="3">
        <f t="shared" si="44"/>
        <v>-610344.43999999994</v>
      </c>
      <c r="O34" s="3">
        <f t="shared" si="44"/>
        <v>-652254.68999999994</v>
      </c>
      <c r="P34" s="3">
        <f>SUM(P35)</f>
        <v>341738</v>
      </c>
      <c r="Q34" s="3">
        <f t="shared" si="44"/>
        <v>368680</v>
      </c>
      <c r="R34" s="3">
        <f t="shared" si="44"/>
        <v>397092</v>
      </c>
    </row>
    <row r="35" spans="1:18" x14ac:dyDescent="0.25">
      <c r="A35" s="23" t="s">
        <v>19</v>
      </c>
      <c r="B35" s="24" t="s">
        <v>20</v>
      </c>
      <c r="C35" s="24"/>
      <c r="D35" s="25" t="e">
        <f>SUM(D36+#REF!)</f>
        <v>#REF!</v>
      </c>
      <c r="E35" s="25" t="e">
        <f>SUM(E36+#REF!)</f>
        <v>#REF!</v>
      </c>
      <c r="F35" s="25" t="e">
        <f>SUM(F36+#REF!)</f>
        <v>#REF!</v>
      </c>
      <c r="G35" s="25" t="e">
        <f>SUM(G36)</f>
        <v>#REF!</v>
      </c>
      <c r="H35" s="25" t="e">
        <f t="shared" ref="H35:I35" si="45">SUM(H36)</f>
        <v>#REF!</v>
      </c>
      <c r="I35" s="25" t="e">
        <f t="shared" si="45"/>
        <v>#REF!</v>
      </c>
      <c r="J35" s="27">
        <f>SUM(J36)</f>
        <v>908694.18</v>
      </c>
      <c r="K35" s="34">
        <f t="shared" si="44"/>
        <v>979024.44</v>
      </c>
      <c r="L35" s="39">
        <f t="shared" si="44"/>
        <v>1049346.69</v>
      </c>
      <c r="M35" s="39">
        <f>SUM(M36)</f>
        <v>-566956.18000000005</v>
      </c>
      <c r="N35" s="39">
        <f t="shared" si="44"/>
        <v>-610344.43999999994</v>
      </c>
      <c r="O35" s="39">
        <f t="shared" si="44"/>
        <v>-652254.68999999994</v>
      </c>
      <c r="P35" s="39">
        <f>SUM(P36)</f>
        <v>341738</v>
      </c>
      <c r="Q35" s="39">
        <f t="shared" si="44"/>
        <v>368680</v>
      </c>
      <c r="R35" s="39">
        <f t="shared" si="44"/>
        <v>397092</v>
      </c>
    </row>
    <row r="36" spans="1:18" ht="38.25" x14ac:dyDescent="0.25">
      <c r="A36" s="23" t="s">
        <v>21</v>
      </c>
      <c r="B36" s="24" t="s">
        <v>22</v>
      </c>
      <c r="C36" s="24"/>
      <c r="D36" s="25" t="e">
        <f>SUM(D37+#REF!+D39)</f>
        <v>#REF!</v>
      </c>
      <c r="E36" s="25" t="e">
        <f>SUM(E37+#REF!+E39)</f>
        <v>#REF!</v>
      </c>
      <c r="F36" s="25" t="e">
        <f>SUM(F37+#REF!+F39)</f>
        <v>#REF!</v>
      </c>
      <c r="G36" s="25" t="e">
        <f>SUM(G37+#REF!+G39)</f>
        <v>#REF!</v>
      </c>
      <c r="H36" s="25" t="e">
        <f>SUM(H37+#REF!+H39)</f>
        <v>#REF!</v>
      </c>
      <c r="I36" s="25" t="e">
        <f>SUM(I37+#REF!+I39)</f>
        <v>#REF!</v>
      </c>
      <c r="J36" s="27">
        <f>SUM(J37:J40)</f>
        <v>908694.18</v>
      </c>
      <c r="K36" s="27">
        <f>SUM(K37:K40)</f>
        <v>979024.44</v>
      </c>
      <c r="L36" s="39">
        <f>SUM(L37:L40)</f>
        <v>1049346.69</v>
      </c>
      <c r="M36" s="39">
        <f>SUM(M37:M40)</f>
        <v>-566956.18000000005</v>
      </c>
      <c r="N36" s="39">
        <f>SUM(N37:N40)</f>
        <v>-610344.43999999994</v>
      </c>
      <c r="O36" s="39">
        <f>SUM(O37:O39)</f>
        <v>-652254.68999999994</v>
      </c>
      <c r="P36" s="39">
        <f>SUM(P37:P40)</f>
        <v>341738</v>
      </c>
      <c r="Q36" s="39">
        <f t="shared" ref="Q36:R36" si="46">SUM(Q37:Q40)</f>
        <v>368680</v>
      </c>
      <c r="R36" s="39">
        <f t="shared" si="46"/>
        <v>397092</v>
      </c>
    </row>
    <row r="37" spans="1:18" x14ac:dyDescent="0.25">
      <c r="A37" s="23" t="s">
        <v>23</v>
      </c>
      <c r="B37" s="24" t="s">
        <v>22</v>
      </c>
      <c r="C37" s="24">
        <v>610</v>
      </c>
      <c r="D37" s="27">
        <v>192823</v>
      </c>
      <c r="E37" s="27">
        <v>205297</v>
      </c>
      <c r="F37" s="27">
        <v>206766</v>
      </c>
      <c r="G37" s="25">
        <v>-127823</v>
      </c>
      <c r="H37" s="25">
        <v>-140297</v>
      </c>
      <c r="I37" s="25">
        <v>-139766</v>
      </c>
      <c r="J37" s="27">
        <v>75000</v>
      </c>
      <c r="K37" s="27">
        <v>75000</v>
      </c>
      <c r="L37" s="39">
        <v>75000</v>
      </c>
      <c r="M37" s="39"/>
      <c r="N37" s="39"/>
      <c r="O37" s="39"/>
      <c r="P37" s="39">
        <f>SUM(J37+M37)</f>
        <v>75000</v>
      </c>
      <c r="Q37" s="39">
        <f t="shared" ref="Q37:R37" si="47">SUM(K37+N37)</f>
        <v>75000</v>
      </c>
      <c r="R37" s="39">
        <f t="shared" si="47"/>
        <v>75000</v>
      </c>
    </row>
    <row r="38" spans="1:18" ht="51" x14ac:dyDescent="0.25">
      <c r="A38" s="23" t="s">
        <v>27</v>
      </c>
      <c r="B38" s="24" t="s">
        <v>22</v>
      </c>
      <c r="C38" s="28">
        <v>630</v>
      </c>
      <c r="D38" s="25">
        <v>192823</v>
      </c>
      <c r="E38" s="25">
        <v>205298</v>
      </c>
      <c r="F38" s="25">
        <v>206766</v>
      </c>
      <c r="G38" s="25">
        <v>-125913</v>
      </c>
      <c r="H38" s="25">
        <v>-138398</v>
      </c>
      <c r="I38" s="25">
        <v>-137766</v>
      </c>
      <c r="J38" s="27">
        <v>60000</v>
      </c>
      <c r="K38" s="27">
        <v>60000</v>
      </c>
      <c r="L38" s="39">
        <v>60000</v>
      </c>
      <c r="M38" s="39">
        <v>-35000</v>
      </c>
      <c r="N38" s="39">
        <v>-35000</v>
      </c>
      <c r="O38" s="39">
        <v>-35000</v>
      </c>
      <c r="P38" s="39">
        <f>SUM(J38+M38)</f>
        <v>25000</v>
      </c>
      <c r="Q38" s="39">
        <f t="shared" ref="Q38:R38" si="48">SUM(K38+N38)</f>
        <v>25000</v>
      </c>
      <c r="R38" s="39">
        <f t="shared" si="48"/>
        <v>25000</v>
      </c>
    </row>
    <row r="39" spans="1:18" x14ac:dyDescent="0.25">
      <c r="A39" s="48" t="s">
        <v>14</v>
      </c>
      <c r="B39" s="49" t="s">
        <v>22</v>
      </c>
      <c r="C39" s="50">
        <v>810</v>
      </c>
      <c r="D39" s="43">
        <v>192824</v>
      </c>
      <c r="E39" s="43">
        <v>205298</v>
      </c>
      <c r="F39" s="43">
        <v>206767</v>
      </c>
      <c r="G39" s="43">
        <v>432176</v>
      </c>
      <c r="H39" s="43">
        <v>469702</v>
      </c>
      <c r="I39" s="43">
        <v>470899</v>
      </c>
      <c r="J39" s="45">
        <v>773694.18</v>
      </c>
      <c r="K39" s="45">
        <v>844024.44</v>
      </c>
      <c r="L39" s="47">
        <v>914346.69</v>
      </c>
      <c r="M39" s="70">
        <v>-531956.18000000005</v>
      </c>
      <c r="N39" s="70">
        <v>-575344.43999999994</v>
      </c>
      <c r="O39" s="70">
        <v>-617254.68999999994</v>
      </c>
      <c r="P39" s="45">
        <f>SUM(J39+M39)</f>
        <v>241738</v>
      </c>
      <c r="Q39" s="45">
        <f t="shared" ref="Q39:R39" si="49">SUM(K39+N39)</f>
        <v>268680</v>
      </c>
      <c r="R39" s="45">
        <f t="shared" si="49"/>
        <v>297092</v>
      </c>
    </row>
    <row r="40" spans="1:18" ht="27.75" customHeight="1" x14ac:dyDescent="0.25">
      <c r="A40" s="48"/>
      <c r="B40" s="49"/>
      <c r="C40" s="51"/>
      <c r="D40" s="43"/>
      <c r="E40" s="43"/>
      <c r="F40" s="43"/>
      <c r="G40" s="43"/>
      <c r="H40" s="43"/>
      <c r="I40" s="43"/>
      <c r="J40" s="46"/>
      <c r="K40" s="46"/>
      <c r="L40" s="47"/>
      <c r="M40" s="70"/>
      <c r="N40" s="70"/>
      <c r="O40" s="70"/>
      <c r="P40" s="46"/>
      <c r="Q40" s="46"/>
      <c r="R40" s="46"/>
    </row>
    <row r="41" spans="1:18" x14ac:dyDescent="0.25">
      <c r="A41" s="19"/>
      <c r="B41" s="2"/>
      <c r="C41" s="2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5.75" thickBot="1" x14ac:dyDescent="0.3">
      <c r="A42" s="30" t="s">
        <v>32</v>
      </c>
      <c r="B42" s="31"/>
      <c r="C42" s="32"/>
      <c r="D42" s="33" t="e">
        <f>SUM(#REF!+D29+#REF!+D14)</f>
        <v>#REF!</v>
      </c>
      <c r="E42" s="33" t="e">
        <f>SUM(#REF!+E29+#REF!+E14)</f>
        <v>#REF!</v>
      </c>
      <c r="F42" s="33" t="e">
        <f>SUM(#REF!+F29+#REF!+F14)</f>
        <v>#REF!</v>
      </c>
      <c r="G42" s="33" t="e">
        <f>SUM(#REF!+G29+#REF!+G14)</f>
        <v>#REF!</v>
      </c>
      <c r="H42" s="33" t="e">
        <f>SUM(#REF!+H29+#REF!+H14)</f>
        <v>#REF!</v>
      </c>
      <c r="I42" s="33" t="e">
        <f>SUM(#REF!+I29+#REF!+I14)</f>
        <v>#REF!</v>
      </c>
      <c r="J42" s="33">
        <f t="shared" ref="J42:R42" si="50">SUM(J29+J14+J34)</f>
        <v>5592946.0499999998</v>
      </c>
      <c r="K42" s="33">
        <f t="shared" si="50"/>
        <v>3870214.44</v>
      </c>
      <c r="L42" s="33">
        <f t="shared" si="50"/>
        <v>4012726.69</v>
      </c>
      <c r="M42" s="33">
        <f t="shared" si="50"/>
        <v>-566956.18000000005</v>
      </c>
      <c r="N42" s="33">
        <f t="shared" si="50"/>
        <v>-610344.43999999994</v>
      </c>
      <c r="O42" s="33">
        <f t="shared" si="50"/>
        <v>-652254.68999999994</v>
      </c>
      <c r="P42" s="33">
        <f t="shared" si="50"/>
        <v>5025989.87</v>
      </c>
      <c r="Q42" s="33">
        <f t="shared" si="50"/>
        <v>3259870</v>
      </c>
      <c r="R42" s="33">
        <f t="shared" si="50"/>
        <v>3360472</v>
      </c>
    </row>
  </sheetData>
  <mergeCells count="51">
    <mergeCell ref="P16:P17"/>
    <mergeCell ref="Q16:Q17"/>
    <mergeCell ref="R16:R17"/>
    <mergeCell ref="P39:P40"/>
    <mergeCell ref="Q39:Q40"/>
    <mergeCell ref="R39:R40"/>
    <mergeCell ref="F16:F17"/>
    <mergeCell ref="G16:G17"/>
    <mergeCell ref="M39:M40"/>
    <mergeCell ref="N39:N40"/>
    <mergeCell ref="O39:O40"/>
    <mergeCell ref="M16:M17"/>
    <mergeCell ref="N16:N17"/>
    <mergeCell ref="O16:O17"/>
    <mergeCell ref="J1:L1"/>
    <mergeCell ref="C2:L2"/>
    <mergeCell ref="D11:F11"/>
    <mergeCell ref="G11:I11"/>
    <mergeCell ref="J11:L11"/>
    <mergeCell ref="C11:C12"/>
    <mergeCell ref="C3:R3"/>
    <mergeCell ref="C4:R4"/>
    <mergeCell ref="C7:R7"/>
    <mergeCell ref="C6:R6"/>
    <mergeCell ref="A8:R9"/>
    <mergeCell ref="A11:A12"/>
    <mergeCell ref="B11:B12"/>
    <mergeCell ref="P11:R11"/>
    <mergeCell ref="M11:O11"/>
    <mergeCell ref="A39:A40"/>
    <mergeCell ref="B39:B40"/>
    <mergeCell ref="C39:C40"/>
    <mergeCell ref="A16:A17"/>
    <mergeCell ref="B16:B17"/>
    <mergeCell ref="C16:C17"/>
    <mergeCell ref="D39:D40"/>
    <mergeCell ref="E39:E40"/>
    <mergeCell ref="H16:H17"/>
    <mergeCell ref="K39:K40"/>
    <mergeCell ref="L39:L40"/>
    <mergeCell ref="F39:F40"/>
    <mergeCell ref="G39:G40"/>
    <mergeCell ref="H39:H40"/>
    <mergeCell ref="I39:I40"/>
    <mergeCell ref="J39:J40"/>
    <mergeCell ref="J16:J17"/>
    <mergeCell ref="K16:K17"/>
    <mergeCell ref="L16:L17"/>
    <mergeCell ref="I16:I17"/>
    <mergeCell ref="D16:D17"/>
    <mergeCell ref="E16:E17"/>
  </mergeCells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2025-02-20T05:59:47Z</dcterms:modified>
</cp:coreProperties>
</file>