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</sheets>
  <definedNames>
    <definedName name="_xlnm._FilterDatabase" localSheetId="0" hidden="1">Лист1!$A$13:$R$29</definedName>
    <definedName name="_xlnm.Print_Titles" localSheetId="0">Лист1!$11:$13</definedName>
    <definedName name="_xlnm.Print_Area" localSheetId="0">Лист1!$A$1:$R$50</definedName>
  </definedNames>
  <calcPr calcId="152511" iterate="1"/>
</workbook>
</file>

<file path=xl/calcChain.xml><?xml version="1.0" encoding="utf-8"?>
<calcChain xmlns="http://schemas.openxmlformats.org/spreadsheetml/2006/main">
  <c r="M33" i="1" l="1"/>
  <c r="M34" i="1"/>
  <c r="L33" i="1"/>
  <c r="K33" i="1"/>
  <c r="J33" i="1"/>
  <c r="M35" i="1"/>
  <c r="Q38" i="1"/>
  <c r="R38" i="1"/>
  <c r="R37" i="1"/>
  <c r="Q37" i="1"/>
  <c r="M38" i="1"/>
  <c r="P38" i="1" s="1"/>
  <c r="M37" i="1" l="1"/>
  <c r="P37" i="1" s="1"/>
  <c r="L43" i="1"/>
  <c r="R43" i="1" s="1"/>
  <c r="K43" i="1"/>
  <c r="Q43" i="1" s="1"/>
  <c r="J43" i="1"/>
  <c r="P43" i="1" s="1"/>
  <c r="O41" i="1"/>
  <c r="O40" i="1" s="1"/>
  <c r="N41" i="1"/>
  <c r="N40" i="1" s="1"/>
  <c r="M41" i="1"/>
  <c r="M40" i="1" s="1"/>
  <c r="R46" i="1"/>
  <c r="Q46" i="1"/>
  <c r="P46" i="1"/>
  <c r="L45" i="1"/>
  <c r="R45" i="1" s="1"/>
  <c r="K45" i="1"/>
  <c r="Q45" i="1" s="1"/>
  <c r="J45" i="1"/>
  <c r="P45" i="1" s="1"/>
  <c r="L44" i="1"/>
  <c r="R44" i="1" s="1"/>
  <c r="K44" i="1"/>
  <c r="Q44" i="1" s="1"/>
  <c r="J44" i="1"/>
  <c r="P44" i="1" s="1"/>
  <c r="L42" i="1"/>
  <c r="R42" i="1" s="1"/>
  <c r="K42" i="1"/>
  <c r="Q42" i="1" s="1"/>
  <c r="J42" i="1"/>
  <c r="P42" i="1" s="1"/>
  <c r="I41" i="1"/>
  <c r="H41" i="1"/>
  <c r="G41" i="1"/>
  <c r="F41" i="1"/>
  <c r="E41" i="1"/>
  <c r="D41" i="1"/>
  <c r="L41" i="1" l="1"/>
  <c r="L40" i="1" s="1"/>
  <c r="J41" i="1"/>
  <c r="J40" i="1" s="1"/>
  <c r="P41" i="1"/>
  <c r="P40" i="1" s="1"/>
  <c r="Q41" i="1"/>
  <c r="Q40" i="1" s="1"/>
  <c r="R41" i="1"/>
  <c r="R40" i="1" s="1"/>
  <c r="K41" i="1"/>
  <c r="K40" i="1" s="1"/>
  <c r="N19" i="1" l="1"/>
  <c r="O19" i="1"/>
  <c r="M19" i="1"/>
  <c r="N21" i="1"/>
  <c r="O21" i="1"/>
  <c r="M22" i="1"/>
  <c r="M21" i="1" s="1"/>
  <c r="O15" i="1" l="1"/>
  <c r="O14" i="1" s="1"/>
  <c r="N15" i="1"/>
  <c r="N14" i="1" s="1"/>
  <c r="M15" i="1"/>
  <c r="M14" i="1" s="1"/>
  <c r="H25" i="1"/>
  <c r="K25" i="1" s="1"/>
  <c r="Q25" i="1" s="1"/>
  <c r="I25" i="1"/>
  <c r="G25" i="1"/>
  <c r="J25" i="1" s="1"/>
  <c r="P25" i="1" s="1"/>
  <c r="H21" i="1"/>
  <c r="I21" i="1"/>
  <c r="G21" i="1"/>
  <c r="J21" i="1" s="1"/>
  <c r="P21" i="1" s="1"/>
  <c r="J22" i="1"/>
  <c r="P22" i="1" s="1"/>
  <c r="K22" i="1"/>
  <c r="Q22" i="1" s="1"/>
  <c r="L22" i="1"/>
  <c r="R22" i="1" s="1"/>
  <c r="J20" i="1"/>
  <c r="P20" i="1" s="1"/>
  <c r="J24" i="1"/>
  <c r="P24" i="1" s="1"/>
  <c r="K24" i="1"/>
  <c r="Q24" i="1" s="1"/>
  <c r="L24" i="1"/>
  <c r="R24" i="1" s="1"/>
  <c r="J26" i="1"/>
  <c r="P26" i="1" s="1"/>
  <c r="K26" i="1"/>
  <c r="L26" i="1"/>
  <c r="R26" i="1" s="1"/>
  <c r="O50" i="1" l="1"/>
  <c r="N50" i="1"/>
  <c r="M50" i="1"/>
  <c r="K21" i="1"/>
  <c r="Q21" i="1" s="1"/>
  <c r="H15" i="1"/>
  <c r="G15" i="1"/>
  <c r="L21" i="1"/>
  <c r="R21" i="1" s="1"/>
  <c r="I15" i="1"/>
  <c r="L25" i="1"/>
  <c r="R25" i="1" s="1"/>
  <c r="F33" i="1"/>
  <c r="E33" i="1"/>
  <c r="H35" i="1"/>
  <c r="H34" i="1" s="1"/>
  <c r="K34" i="1" s="1"/>
  <c r="D33" i="1"/>
  <c r="I35" i="1"/>
  <c r="L35" i="1" s="1"/>
  <c r="R35" i="1" s="1"/>
  <c r="G35" i="1"/>
  <c r="J35" i="1" s="1"/>
  <c r="P35" i="1" s="1"/>
  <c r="L36" i="1"/>
  <c r="R36" i="1" s="1"/>
  <c r="K36" i="1"/>
  <c r="Q36" i="1" s="1"/>
  <c r="J36" i="1"/>
  <c r="P36" i="1" s="1"/>
  <c r="E23" i="1"/>
  <c r="K23" i="1" s="1"/>
  <c r="Q23" i="1" s="1"/>
  <c r="F23" i="1"/>
  <c r="L23" i="1" s="1"/>
  <c r="R23" i="1" s="1"/>
  <c r="D23" i="1"/>
  <c r="J23" i="1" s="1"/>
  <c r="P23" i="1" s="1"/>
  <c r="E28" i="1"/>
  <c r="F28" i="1"/>
  <c r="D28" i="1"/>
  <c r="I27" i="1"/>
  <c r="G27" i="1"/>
  <c r="K29" i="1"/>
  <c r="L29" i="1"/>
  <c r="J29" i="1"/>
  <c r="J18" i="1"/>
  <c r="P18" i="1" s="1"/>
  <c r="E16" i="1"/>
  <c r="F16" i="1"/>
  <c r="D16" i="1"/>
  <c r="K18" i="1"/>
  <c r="Q18" i="1" s="1"/>
  <c r="L18" i="1"/>
  <c r="R18" i="1" s="1"/>
  <c r="K20" i="1"/>
  <c r="Q20" i="1" s="1"/>
  <c r="L20" i="1"/>
  <c r="R20" i="1" s="1"/>
  <c r="E19" i="1"/>
  <c r="K19" i="1" s="1"/>
  <c r="Q19" i="1" s="1"/>
  <c r="F19" i="1"/>
  <c r="L19" i="1" s="1"/>
  <c r="R19" i="1" s="1"/>
  <c r="D19" i="1"/>
  <c r="J19" i="1" s="1"/>
  <c r="P19" i="1" s="1"/>
  <c r="Q34" i="1" l="1"/>
  <c r="J28" i="1"/>
  <c r="P29" i="1"/>
  <c r="L28" i="1"/>
  <c r="R29" i="1"/>
  <c r="K28" i="1"/>
  <c r="Q29" i="1"/>
  <c r="J16" i="1"/>
  <c r="P16" i="1" s="1"/>
  <c r="D15" i="1"/>
  <c r="J15" i="1" s="1"/>
  <c r="K16" i="1"/>
  <c r="Q16" i="1" s="1"/>
  <c r="E15" i="1"/>
  <c r="K15" i="1" s="1"/>
  <c r="L16" i="1"/>
  <c r="R16" i="1" s="1"/>
  <c r="F15" i="1"/>
  <c r="L15" i="1" s="1"/>
  <c r="G34" i="1"/>
  <c r="J34" i="1" s="1"/>
  <c r="H33" i="1"/>
  <c r="I34" i="1"/>
  <c r="L34" i="1" s="1"/>
  <c r="G14" i="1"/>
  <c r="I14" i="1"/>
  <c r="E27" i="1"/>
  <c r="E14" i="1" s="1"/>
  <c r="E50" i="1" s="1"/>
  <c r="H27" i="1"/>
  <c r="H14" i="1" s="1"/>
  <c r="D27" i="1"/>
  <c r="K35" i="1"/>
  <c r="Q35" i="1" s="1"/>
  <c r="F27" i="1"/>
  <c r="P34" i="1" l="1"/>
  <c r="Q33" i="1"/>
  <c r="R34" i="1"/>
  <c r="R15" i="1"/>
  <c r="P15" i="1"/>
  <c r="Q15" i="1"/>
  <c r="R28" i="1"/>
  <c r="L27" i="1"/>
  <c r="L14" i="1" s="1"/>
  <c r="F14" i="1"/>
  <c r="F50" i="1" s="1"/>
  <c r="D14" i="1"/>
  <c r="Q28" i="1"/>
  <c r="K27" i="1"/>
  <c r="K14" i="1" s="1"/>
  <c r="P28" i="1"/>
  <c r="J27" i="1"/>
  <c r="P27" i="1" s="1"/>
  <c r="G33" i="1"/>
  <c r="G50" i="1" s="1"/>
  <c r="I33" i="1"/>
  <c r="H50" i="1"/>
  <c r="R27" i="1" l="1"/>
  <c r="K50" i="1"/>
  <c r="P33" i="1"/>
  <c r="R33" i="1"/>
  <c r="R14" i="1"/>
  <c r="Q27" i="1"/>
  <c r="J14" i="1"/>
  <c r="Q14" i="1"/>
  <c r="Q50" i="1" s="1"/>
  <c r="I50" i="1"/>
  <c r="D50" i="1"/>
  <c r="L50" i="1" l="1"/>
  <c r="J50" i="1"/>
  <c r="R50" i="1"/>
  <c r="P14" i="1"/>
  <c r="P50" i="1" s="1"/>
</calcChain>
</file>

<file path=xl/sharedStrings.xml><?xml version="1.0" encoding="utf-8"?>
<sst xmlns="http://schemas.openxmlformats.org/spreadsheetml/2006/main" count="84" uniqueCount="49">
  <si>
    <t xml:space="preserve">Наименование </t>
  </si>
  <si>
    <t>Целевая статья</t>
  </si>
  <si>
    <t>Вид расходов</t>
  </si>
  <si>
    <t>Сумма, рублей</t>
  </si>
  <si>
    <t>Предлагаемые изменения</t>
  </si>
  <si>
    <t>2024 год</t>
  </si>
  <si>
    <t>2025 год</t>
  </si>
  <si>
    <t>2026 год</t>
  </si>
  <si>
    <t xml:space="preserve">2024 год  </t>
  </si>
  <si>
    <t>Субсидии юридическим лицам (за исключением субсидий государственным (муниципальным) учреждениям), индивидуальным предпринимателям, физическим лицам – производителям товаров, работ, услуг (в соответствии с пунктом 1 статьи 78 Бюджетного кодекса Российской Федерации)</t>
  </si>
  <si>
    <t>Муниципальная программа "Экономическое развитие и инвестиционная деятельность"</t>
  </si>
  <si>
    <t>01 0 00 00000</t>
  </si>
  <si>
    <t>01 0 00 S8220</t>
  </si>
  <si>
    <t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</t>
  </si>
  <si>
    <t>Субсидии на поддержку малых форм хозяйствования личных подсобных и крестьянских (фермерских) хозяйств</t>
  </si>
  <si>
    <t>01 0 00 82210</t>
  </si>
  <si>
    <t>Субсидии на поддержку малого и среднего предпринимательства на территории Приморского муниципального округа Архангельской области.</t>
  </si>
  <si>
    <t>01 0 00 82320</t>
  </si>
  <si>
    <t>Муниципальная программа "Развитие образования"</t>
  </si>
  <si>
    <t>04 0 00 00000</t>
  </si>
  <si>
    <t>Обеспечение функционирования модели персонифицированного финансирования дополнительного образования детей</t>
  </si>
  <si>
    <t>04 0 00 84050</t>
  </si>
  <si>
    <t>Субсидии бюджетным учреждениям</t>
  </si>
  <si>
    <t>Субсидии автономным учреждениям</t>
  </si>
  <si>
    <t>Реализация образовательных программ</t>
  </si>
  <si>
    <t>04 0 00 Л8620</t>
  </si>
  <si>
    <t xml:space="preserve">Гранты в форме субсидий юридическим лицам (за исключением государственных (муниципальных) учреждений), индивидуальным предпринимателям, физическим лицам (в соответствии с пунктом 7 статьи 78 Бюджетного кодекса Российской Федерации) </t>
  </si>
  <si>
    <t xml:space="preserve">Субсидии некоммерческим организациям, не являющимся государственными (муниципальными) учреждениями (в соответствии с пунктом 2 статьи 78.1 Бюджетного кодекса Российской Федерации) 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</si>
  <si>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</si>
  <si>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Муниципальная программа «Развитие местного самоуправления и поддержка социально ориентированных некоммерческих организаций»</t>
  </si>
  <si>
    <t>11 0 00 00000</t>
  </si>
  <si>
    <t>Субсидии на поддержку социально ориентированных некоммерческих организаций</t>
  </si>
  <si>
    <t xml:space="preserve">11 4 00 80560 </t>
  </si>
  <si>
    <t xml:space="preserve">Гранты в форме субсидий некоммерческим организациям, не являющимся казенными учреждениями (в соответствии с пунктом 4 статьи 78.1 Бюджетного кодекса Российской Федерации) </t>
  </si>
  <si>
    <t>Всего</t>
  </si>
  <si>
    <t xml:space="preserve">РАСПРЕДЕЛЕНИЕ 
бюджетных ассигнований на предоставление субсидий (грантов в форме субсидий) юридическим лицам (за исключением субсидий государственным (муниципальным) учреждениям), индивидуальным предпринимателям, физическим лицам, субсидий некоммерческим организациям, не являющимся государственными (муниципальными) учреждениями, и грантов в форме субсидий некоммерческим организациям, не являющимся казенными учреждениями, предоставляемых в соответствии
 с пунктами 1, 7 статьи 78 и пунктами 2, 4 статьи 78.1 Бюджетного кодекса Российской Федерации, 
на 2024 год и на плановый период 2025 и 2026 годов
</t>
  </si>
  <si>
    <t>Реализация мероприятий в рамках договора участия в комплексном социально-экономическом развитии</t>
  </si>
  <si>
    <t>01 0 00 80790</t>
  </si>
  <si>
    <t>01 0 00 S8270</t>
  </si>
  <si>
    <t>Софинансирование расходов по созданию условий для обеспечения жителей муниципальных и городских округов  Архангельской области услугами торговли</t>
  </si>
  <si>
    <t>Доставка муки и лекарственных средств в районы Крайнего Севера и приравненные к ним местности с ограниченными сроками завоза грузов</t>
  </si>
  <si>
    <t>к решению Собрания депутатов
Приморского муниципального округа
от  21 марта 2024 г. №    ___</t>
  </si>
  <si>
    <t>ПРИЛОЖЕНИЕ № 5</t>
  </si>
  <si>
    <t>Утверждено</t>
  </si>
  <si>
    <t xml:space="preserve">Субсидии в целях финансового обеспечения исполнения государственного (муниципального) социального заказа на оказание государственных (муниципальных) услуг в социальной сфере (в соответствии со статьей 78.4 Бюджетного кодекса Российской Федерации) 
</t>
  </si>
  <si>
    <t>Реализация мероприятий по финансовой поддержке социально-ориентированных некоммерческих организаций</t>
  </si>
  <si>
    <t>11 4 00 S8410</t>
  </si>
  <si>
    <t>к решению Собрания депутатов
Приморского муниципального округа
от  14 декабря 2023 г. № 68</t>
  </si>
  <si>
    <t xml:space="preserve">к решению Собрания депутатов
Приморского муниципального округа
от  12 декабря 2024 г. №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</si>
</sst>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sz val="10"/>
      <color rgb="FF000000"/>
      <name val="Times New Roman"/>
      <family val="1"/>
      <charset val="204"/>
    </font>
    <font>
      <sz val="1"/>
      <color theme="1"/>
      <name val="Arial"/>
      <family val="2"/>
      <charset val="204"/>
    </font>
    <font>
      <sz val="10"/>
      <color theme="1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9"/>
      <color rgb="FF000000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9"/>
      <color theme="1"/>
      <name val="Arial"/>
      <family val="2"/>
      <charset val="204"/>
    </font>
    <font>
      <sz val="9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0"/>
      <name val="Arial"/>
      <family val="2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/>
      <diagonal/>
    </border>
    <border>
      <left style="medium">
        <color rgb="FF000000"/>
      </left>
      <right/>
      <top style="medium">
        <color indexed="64"/>
      </top>
      <bottom style="medium">
        <color rgb="FF000000"/>
      </bottom>
      <diagonal/>
    </border>
    <border>
      <left/>
      <right/>
      <top style="medium">
        <color indexed="64"/>
      </top>
      <bottom style="medium">
        <color rgb="FF000000"/>
      </bottom>
      <diagonal/>
    </border>
    <border>
      <left/>
      <right style="medium">
        <color rgb="FF000000"/>
      </right>
      <top style="medium">
        <color indexed="64"/>
      </top>
      <bottom style="medium">
        <color rgb="FF000000"/>
      </bottom>
      <diagonal/>
    </border>
    <border>
      <left/>
      <right style="medium">
        <color indexed="64"/>
      </right>
      <top style="medium">
        <color indexed="64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/>
      <bottom style="medium">
        <color indexed="64"/>
      </bottom>
      <diagonal/>
    </border>
    <border>
      <left/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5" fillId="0" borderId="0"/>
  </cellStyleXfs>
  <cellXfs count="132">
    <xf numFmtId="0" fontId="0" fillId="0" borderId="0" xfId="0"/>
    <xf numFmtId="0" fontId="8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vertical="center" wrapText="1"/>
    </xf>
    <xf numFmtId="0" fontId="2" fillId="0" borderId="2" xfId="0" applyFont="1" applyBorder="1" applyAlignment="1">
      <alignment horizontal="right" vertical="center" wrapText="1"/>
    </xf>
    <xf numFmtId="0" fontId="5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4" fontId="6" fillId="0" borderId="2" xfId="0" applyNumberFormat="1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1" fillId="0" borderId="13" xfId="0" applyFont="1" applyBorder="1" applyAlignment="1">
      <alignment horizontal="center" vertical="center" wrapText="1"/>
    </xf>
    <xf numFmtId="0" fontId="4" fillId="0" borderId="14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4" fillId="0" borderId="16" xfId="0" applyFont="1" applyBorder="1" applyAlignment="1">
      <alignment horizontal="center" vertical="center" wrapText="1"/>
    </xf>
    <xf numFmtId="0" fontId="5" fillId="0" borderId="17" xfId="0" applyFont="1" applyBorder="1" applyAlignment="1">
      <alignment vertical="center" wrapText="1"/>
    </xf>
    <xf numFmtId="0" fontId="8" fillId="0" borderId="18" xfId="0" applyFont="1" applyBorder="1" applyAlignment="1">
      <alignment horizontal="center" vertical="center" wrapText="1"/>
    </xf>
    <xf numFmtId="0" fontId="2" fillId="0" borderId="17" xfId="0" applyFont="1" applyBorder="1" applyAlignment="1">
      <alignment vertical="center" wrapText="1"/>
    </xf>
    <xf numFmtId="0" fontId="5" fillId="0" borderId="19" xfId="0" applyFont="1" applyBorder="1" applyAlignment="1">
      <alignment vertical="center" wrapText="1"/>
    </xf>
    <xf numFmtId="0" fontId="2" fillId="0" borderId="20" xfId="0" applyFont="1" applyBorder="1" applyAlignment="1">
      <alignment vertical="center" wrapText="1"/>
    </xf>
    <xf numFmtId="0" fontId="5" fillId="0" borderId="20" xfId="0" applyFont="1" applyBorder="1" applyAlignment="1">
      <alignment horizontal="center" vertical="center" wrapText="1"/>
    </xf>
    <xf numFmtId="4" fontId="12" fillId="2" borderId="2" xfId="0" applyNumberFormat="1" applyFont="1" applyFill="1" applyBorder="1" applyAlignment="1">
      <alignment horizontal="center" vertical="center" wrapText="1"/>
    </xf>
    <xf numFmtId="4" fontId="6" fillId="0" borderId="20" xfId="0" applyNumberFormat="1" applyFont="1" applyBorder="1" applyAlignment="1">
      <alignment horizontal="center" vertical="center" wrapText="1"/>
    </xf>
    <xf numFmtId="0" fontId="10" fillId="2" borderId="0" xfId="0" applyFont="1" applyFill="1" applyAlignment="1">
      <alignment horizontal="right" wrapText="1"/>
    </xf>
    <xf numFmtId="4" fontId="13" fillId="0" borderId="0" xfId="0" applyNumberFormat="1" applyFont="1" applyAlignment="1">
      <alignment horizontal="right" vertical="top" wrapText="1"/>
    </xf>
    <xf numFmtId="0" fontId="3" fillId="0" borderId="17" xfId="0" applyFont="1" applyFill="1" applyBorder="1" applyAlignment="1">
      <alignment vertical="center" wrapText="1"/>
    </xf>
    <xf numFmtId="0" fontId="3" fillId="0" borderId="2" xfId="0" applyFont="1" applyFill="1" applyBorder="1" applyAlignment="1">
      <alignment horizontal="center" vertical="center" wrapText="1"/>
    </xf>
    <xf numFmtId="4" fontId="9" fillId="0" borderId="2" xfId="0" applyNumberFormat="1" applyFont="1" applyFill="1" applyBorder="1" applyAlignment="1">
      <alignment horizontal="center" vertical="center" wrapText="1"/>
    </xf>
    <xf numFmtId="0" fontId="7" fillId="0" borderId="2" xfId="0" applyFont="1" applyFill="1" applyBorder="1" applyAlignment="1">
      <alignment horizontal="center" vertical="center" wrapText="1"/>
    </xf>
    <xf numFmtId="0" fontId="7" fillId="0" borderId="18" xfId="0" applyFont="1" applyFill="1" applyBorder="1" applyAlignment="1">
      <alignment horizontal="center" vertical="center" wrapText="1"/>
    </xf>
    <xf numFmtId="0" fontId="5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2" fillId="0" borderId="17" xfId="0" applyFont="1" applyFill="1" applyBorder="1" applyAlignment="1">
      <alignment vertical="center" wrapText="1"/>
    </xf>
    <xf numFmtId="0" fontId="2" fillId="0" borderId="2" xfId="0" applyFont="1" applyFill="1" applyBorder="1" applyAlignment="1">
      <alignment horizontal="center" vertical="center" wrapText="1"/>
    </xf>
    <xf numFmtId="4" fontId="6" fillId="0" borderId="2" xfId="0" applyNumberFormat="1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4" fontId="12" fillId="2" borderId="18" xfId="0" applyNumberFormat="1" applyFont="1" applyFill="1" applyBorder="1" applyAlignment="1">
      <alignment horizontal="center" vertical="center" wrapText="1"/>
    </xf>
    <xf numFmtId="4" fontId="7" fillId="0" borderId="18" xfId="0" applyNumberFormat="1" applyFont="1" applyBorder="1" applyAlignment="1">
      <alignment horizontal="center" vertical="center" wrapText="1"/>
    </xf>
    <xf numFmtId="4" fontId="7" fillId="0" borderId="18" xfId="0" applyNumberFormat="1" applyFont="1" applyFill="1" applyBorder="1" applyAlignment="1">
      <alignment horizontal="center" vertical="center" wrapText="1"/>
    </xf>
    <xf numFmtId="4" fontId="6" fillId="0" borderId="18" xfId="0" applyNumberFormat="1" applyFont="1" applyFill="1" applyBorder="1" applyAlignment="1">
      <alignment horizontal="center" vertical="center" wrapText="1"/>
    </xf>
    <xf numFmtId="4" fontId="6" fillId="0" borderId="24" xfId="0" applyNumberFormat="1" applyFont="1" applyBorder="1" applyAlignment="1">
      <alignment horizontal="center" vertical="center" wrapText="1"/>
    </xf>
    <xf numFmtId="4" fontId="6" fillId="0" borderId="18" xfId="0" applyNumberFormat="1" applyFont="1" applyBorder="1" applyAlignment="1">
      <alignment horizontal="center" vertical="center" wrapText="1"/>
    </xf>
    <xf numFmtId="4" fontId="14" fillId="0" borderId="2" xfId="0" applyNumberFormat="1" applyFont="1" applyFill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4" fontId="12" fillId="2" borderId="26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Border="1" applyAlignment="1">
      <alignment horizontal="center" vertical="center" wrapText="1"/>
    </xf>
    <xf numFmtId="4" fontId="7" fillId="0" borderId="26" xfId="0" applyNumberFormat="1" applyFont="1" applyBorder="1" applyAlignment="1">
      <alignment horizontal="center" vertical="center" wrapText="1"/>
    </xf>
    <xf numFmtId="4" fontId="7" fillId="0" borderId="26" xfId="0" applyNumberFormat="1" applyFont="1" applyFill="1" applyBorder="1" applyAlignment="1">
      <alignment horizontal="center" vertical="center" wrapText="1"/>
    </xf>
    <xf numFmtId="4" fontId="6" fillId="0" borderId="26" xfId="0" applyNumberFormat="1" applyFont="1" applyFill="1" applyBorder="1" applyAlignment="1">
      <alignment horizontal="center" vertical="center" wrapText="1"/>
    </xf>
    <xf numFmtId="0" fontId="7" fillId="0" borderId="26" xfId="0" applyFont="1" applyFill="1" applyBorder="1" applyAlignment="1">
      <alignment horizontal="center" vertical="center" wrapText="1"/>
    </xf>
    <xf numFmtId="0" fontId="8" fillId="0" borderId="26" xfId="0" applyFont="1" applyFill="1" applyBorder="1" applyAlignment="1">
      <alignment horizontal="center" vertical="center" wrapText="1"/>
    </xf>
    <xf numFmtId="0" fontId="8" fillId="0" borderId="26" xfId="0" applyFont="1" applyBorder="1" applyAlignment="1">
      <alignment horizontal="center" vertical="center" wrapText="1"/>
    </xf>
    <xf numFmtId="4" fontId="6" fillId="0" borderId="29" xfId="0" applyNumberFormat="1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4" fontId="12" fillId="2" borderId="31" xfId="0" applyNumberFormat="1" applyFont="1" applyFill="1" applyBorder="1" applyAlignment="1">
      <alignment horizontal="center" vertical="center" wrapText="1"/>
    </xf>
    <xf numFmtId="4" fontId="6" fillId="0" borderId="31" xfId="0" applyNumberFormat="1" applyFont="1" applyBorder="1" applyAlignment="1">
      <alignment horizontal="center" vertical="center" wrapText="1"/>
    </xf>
    <xf numFmtId="4" fontId="7" fillId="0" borderId="31" xfId="0" applyNumberFormat="1" applyFont="1" applyBorder="1" applyAlignment="1">
      <alignment horizontal="center" vertical="center" wrapText="1"/>
    </xf>
    <xf numFmtId="4" fontId="7" fillId="0" borderId="31" xfId="0" applyNumberFormat="1" applyFont="1" applyFill="1" applyBorder="1" applyAlignment="1">
      <alignment horizontal="center" vertical="center" wrapText="1"/>
    </xf>
    <xf numFmtId="4" fontId="6" fillId="0" borderId="31" xfId="0" applyNumberFormat="1" applyFont="1" applyFill="1" applyBorder="1" applyAlignment="1">
      <alignment horizontal="center" vertical="center" wrapText="1"/>
    </xf>
    <xf numFmtId="0" fontId="7" fillId="0" borderId="31" xfId="0" applyFont="1" applyFill="1" applyBorder="1" applyAlignment="1">
      <alignment horizontal="center" vertical="center" wrapText="1"/>
    </xf>
    <xf numFmtId="0" fontId="8" fillId="0" borderId="31" xfId="0" applyFont="1" applyFill="1" applyBorder="1" applyAlignment="1">
      <alignment horizontal="center" vertical="center" wrapText="1"/>
    </xf>
    <xf numFmtId="0" fontId="8" fillId="0" borderId="31" xfId="0" applyFont="1" applyBorder="1" applyAlignment="1">
      <alignment horizontal="center" vertical="center" wrapText="1"/>
    </xf>
    <xf numFmtId="4" fontId="6" fillId="0" borderId="34" xfId="0" applyNumberFormat="1" applyFont="1" applyBorder="1" applyAlignment="1">
      <alignment horizontal="center" vertical="center" wrapText="1"/>
    </xf>
    <xf numFmtId="4" fontId="12" fillId="2" borderId="17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Border="1" applyAlignment="1">
      <alignment horizontal="center" vertical="center" wrapText="1"/>
    </xf>
    <xf numFmtId="4" fontId="7" fillId="0" borderId="17" xfId="0" applyNumberFormat="1" applyFont="1" applyBorder="1" applyAlignment="1">
      <alignment horizontal="center" vertical="center" wrapText="1"/>
    </xf>
    <xf numFmtId="4" fontId="7" fillId="0" borderId="17" xfId="0" applyNumberFormat="1" applyFont="1" applyFill="1" applyBorder="1" applyAlignment="1">
      <alignment horizontal="center" vertical="center" wrapText="1"/>
    </xf>
    <xf numFmtId="4" fontId="6" fillId="0" borderId="17" xfId="0" applyNumberFormat="1" applyFont="1" applyFill="1" applyBorder="1" applyAlignment="1">
      <alignment horizontal="center" vertical="center" wrapText="1"/>
    </xf>
    <xf numFmtId="0" fontId="7" fillId="0" borderId="17" xfId="0" applyFont="1" applyFill="1" applyBorder="1" applyAlignment="1">
      <alignment horizontal="center" vertical="center" wrapText="1"/>
    </xf>
    <xf numFmtId="0" fontId="8" fillId="0" borderId="17" xfId="0" applyFont="1" applyFill="1" applyBorder="1" applyAlignment="1">
      <alignment horizontal="center" vertical="center" wrapText="1"/>
    </xf>
    <xf numFmtId="0" fontId="8" fillId="0" borderId="17" xfId="0" applyFont="1" applyBorder="1" applyAlignment="1">
      <alignment horizontal="center" vertical="center" wrapText="1"/>
    </xf>
    <xf numFmtId="4" fontId="6" fillId="0" borderId="19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4" fontId="13" fillId="0" borderId="0" xfId="0" applyNumberFormat="1" applyFont="1" applyAlignment="1">
      <alignment horizontal="right" vertical="top" wrapText="1"/>
    </xf>
    <xf numFmtId="0" fontId="1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0" fontId="5" fillId="0" borderId="17" xfId="0" applyFont="1" applyFill="1" applyBorder="1" applyAlignment="1">
      <alignment vertical="top" wrapText="1"/>
    </xf>
    <xf numFmtId="4" fontId="8" fillId="0" borderId="2" xfId="0" applyNumberFormat="1" applyFont="1" applyFill="1" applyBorder="1" applyAlignment="1">
      <alignment horizontal="center" vertical="center" wrapText="1"/>
    </xf>
    <xf numFmtId="4" fontId="8" fillId="0" borderId="26" xfId="0" applyNumberFormat="1" applyFont="1" applyFill="1" applyBorder="1" applyAlignment="1">
      <alignment horizontal="center" vertical="center" wrapText="1"/>
    </xf>
    <xf numFmtId="4" fontId="8" fillId="0" borderId="17" xfId="0" applyNumberFormat="1" applyFont="1" applyFill="1" applyBorder="1" applyAlignment="1">
      <alignment horizontal="center" vertical="center" wrapText="1"/>
    </xf>
    <xf numFmtId="4" fontId="8" fillId="0" borderId="18" xfId="0" applyNumberFormat="1" applyFont="1" applyFill="1" applyBorder="1" applyAlignment="1">
      <alignment horizontal="center" vertical="center" wrapText="1"/>
    </xf>
    <xf numFmtId="4" fontId="8" fillId="0" borderId="31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0" fillId="0" borderId="17" xfId="1" applyNumberFormat="1" applyFont="1" applyFill="1" applyBorder="1" applyAlignment="1" applyProtection="1">
      <alignment vertical="top" wrapText="1"/>
      <protection hidden="1"/>
    </xf>
    <xf numFmtId="4" fontId="16" fillId="0" borderId="17" xfId="1" applyNumberFormat="1" applyFont="1" applyFill="1" applyBorder="1" applyAlignment="1">
      <alignment horizontal="center" vertical="center"/>
    </xf>
    <xf numFmtId="4" fontId="13" fillId="0" borderId="0" xfId="0" applyNumberFormat="1" applyFont="1" applyAlignment="1">
      <alignment vertical="top" wrapText="1"/>
    </xf>
    <xf numFmtId="4" fontId="13" fillId="0" borderId="0" xfId="0" applyNumberFormat="1" applyFont="1" applyAlignment="1">
      <alignment horizontal="center" vertical="top" wrapText="1"/>
    </xf>
    <xf numFmtId="4" fontId="7" fillId="0" borderId="32" xfId="0" applyNumberFormat="1" applyFont="1" applyFill="1" applyBorder="1" applyAlignment="1">
      <alignment horizontal="center" vertical="center" wrapText="1"/>
    </xf>
    <xf numFmtId="4" fontId="7" fillId="0" borderId="33" xfId="0" applyNumberFormat="1" applyFont="1" applyFill="1" applyBorder="1" applyAlignment="1">
      <alignment horizontal="center" vertical="center" wrapText="1"/>
    </xf>
    <xf numFmtId="4" fontId="7" fillId="0" borderId="21" xfId="0" applyNumberFormat="1" applyFont="1" applyFill="1" applyBorder="1" applyAlignment="1">
      <alignment horizontal="center" vertical="center" wrapText="1"/>
    </xf>
    <xf numFmtId="4" fontId="7" fillId="0" borderId="3" xfId="0" applyNumberFormat="1" applyFont="1" applyFill="1" applyBorder="1" applyAlignment="1">
      <alignment horizontal="center" vertical="center" wrapText="1"/>
    </xf>
    <xf numFmtId="4" fontId="7" fillId="0" borderId="22" xfId="0" applyNumberFormat="1" applyFont="1" applyFill="1" applyBorder="1" applyAlignment="1">
      <alignment horizontal="center" vertical="center" wrapText="1"/>
    </xf>
    <xf numFmtId="4" fontId="7" fillId="0" borderId="23" xfId="0" applyNumberFormat="1" applyFont="1" applyFill="1" applyBorder="1" applyAlignment="1">
      <alignment horizontal="center" vertical="center" wrapText="1"/>
    </xf>
    <xf numFmtId="4" fontId="7" fillId="0" borderId="27" xfId="0" applyNumberFormat="1" applyFont="1" applyFill="1" applyBorder="1" applyAlignment="1">
      <alignment horizontal="center" vertical="center" wrapText="1"/>
    </xf>
    <xf numFmtId="4" fontId="7" fillId="0" borderId="28" xfId="0" applyNumberFormat="1" applyFont="1" applyFill="1" applyBorder="1" applyAlignment="1">
      <alignment horizontal="center" vertical="center" wrapText="1"/>
    </xf>
    <xf numFmtId="4" fontId="7" fillId="0" borderId="35" xfId="0" applyNumberFormat="1" applyFont="1" applyFill="1" applyBorder="1" applyAlignment="1">
      <alignment horizontal="center" vertical="center" wrapText="1"/>
    </xf>
    <xf numFmtId="4" fontId="7" fillId="0" borderId="36" xfId="0" applyNumberFormat="1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1" fillId="0" borderId="17" xfId="0" applyFont="1" applyFill="1" applyBorder="1" applyAlignment="1">
      <alignment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21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4" fontId="7" fillId="0" borderId="27" xfId="0" applyNumberFormat="1" applyFont="1" applyBorder="1" applyAlignment="1">
      <alignment horizontal="center" vertical="center" wrapText="1"/>
    </xf>
    <xf numFmtId="4" fontId="7" fillId="0" borderId="2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" fontId="7" fillId="0" borderId="21" xfId="0" applyNumberFormat="1" applyFont="1" applyBorder="1" applyAlignment="1">
      <alignment horizontal="center" vertical="center" wrapText="1"/>
    </xf>
    <xf numFmtId="4" fontId="7" fillId="0" borderId="3" xfId="0" applyNumberFormat="1" applyFont="1" applyBorder="1" applyAlignment="1">
      <alignment horizontal="center" vertical="center" wrapText="1"/>
    </xf>
    <xf numFmtId="4" fontId="7" fillId="0" borderId="2" xfId="0" applyNumberFormat="1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1" fillId="0" borderId="17" xfId="0" applyFont="1" applyBorder="1" applyAlignment="1">
      <alignment vertical="center" wrapText="1"/>
    </xf>
    <xf numFmtId="0" fontId="1" fillId="0" borderId="2" xfId="0" applyFont="1" applyBorder="1" applyAlignment="1">
      <alignment horizontal="center" vertical="center" wrapText="1"/>
    </xf>
    <xf numFmtId="4" fontId="7" fillId="0" borderId="22" xfId="0" applyNumberFormat="1" applyFont="1" applyBorder="1" applyAlignment="1">
      <alignment horizontal="center" vertical="center" wrapText="1"/>
    </xf>
    <xf numFmtId="4" fontId="7" fillId="0" borderId="23" xfId="0" applyNumberFormat="1" applyFont="1" applyBorder="1" applyAlignment="1">
      <alignment horizontal="center" vertical="center" wrapText="1"/>
    </xf>
    <xf numFmtId="4" fontId="13" fillId="2" borderId="0" xfId="0" applyNumberFormat="1" applyFont="1" applyFill="1" applyAlignment="1">
      <alignment horizontal="right" vertical="top" wrapText="1"/>
    </xf>
    <xf numFmtId="4" fontId="13" fillId="0" borderId="0" xfId="0" applyNumberFormat="1" applyFont="1" applyAlignment="1">
      <alignment horizontal="right" vertical="top" wrapText="1"/>
    </xf>
    <xf numFmtId="0" fontId="11" fillId="0" borderId="0" xfId="0" applyFont="1" applyAlignment="1">
      <alignment horizontal="center" vertical="top" wrapText="1"/>
    </xf>
    <xf numFmtId="4" fontId="7" fillId="0" borderId="35" xfId="0" applyNumberFormat="1" applyFont="1" applyBorder="1" applyAlignment="1">
      <alignment horizontal="center" vertical="center" wrapText="1"/>
    </xf>
    <xf numFmtId="4" fontId="7" fillId="0" borderId="36" xfId="0" applyNumberFormat="1" applyFont="1" applyBorder="1" applyAlignment="1">
      <alignment horizontal="center" vertical="center" wrapText="1"/>
    </xf>
    <xf numFmtId="4" fontId="7" fillId="0" borderId="32" xfId="0" applyNumberFormat="1" applyFont="1" applyBorder="1" applyAlignment="1">
      <alignment horizontal="center" vertical="center" wrapText="1"/>
    </xf>
    <xf numFmtId="4" fontId="7" fillId="0" borderId="33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Y50"/>
  <sheetViews>
    <sheetView tabSelected="1" view="pageBreakPreview" topLeftCell="A5" zoomScale="68" zoomScaleNormal="80" zoomScaleSheetLayoutView="68" workbookViewId="0">
      <selection activeCell="AA11" sqref="AA11"/>
    </sheetView>
  </sheetViews>
  <sheetFormatPr defaultRowHeight="15" x14ac:dyDescent="0.25"/>
  <cols>
    <col min="1" max="1" width="53.140625" customWidth="1"/>
    <col min="2" max="2" width="16.28515625" customWidth="1"/>
    <col min="3" max="3" width="7.7109375" customWidth="1"/>
    <col min="4" max="4" width="11.28515625" hidden="1" customWidth="1"/>
    <col min="5" max="5" width="12.140625" hidden="1" customWidth="1"/>
    <col min="6" max="6" width="12.28515625" hidden="1" customWidth="1"/>
    <col min="7" max="7" width="11.42578125" hidden="1" customWidth="1"/>
    <col min="8" max="8" width="10.85546875" hidden="1" customWidth="1"/>
    <col min="9" max="9" width="11.140625" hidden="1" customWidth="1"/>
    <col min="10" max="10" width="0.140625" hidden="1" customWidth="1"/>
    <col min="11" max="11" width="12.28515625" hidden="1" customWidth="1"/>
    <col min="12" max="13" width="13.28515625" hidden="1" customWidth="1"/>
    <col min="14" max="14" width="9.140625" hidden="1" customWidth="1"/>
    <col min="15" max="15" width="11.140625" hidden="1" customWidth="1"/>
    <col min="16" max="16" width="11.85546875" customWidth="1"/>
    <col min="17" max="18" width="11.85546875" bestFit="1" customWidth="1"/>
  </cols>
  <sheetData>
    <row r="1" spans="1:25" ht="15.75" hidden="1" x14ac:dyDescent="0.25">
      <c r="J1" s="125" t="s">
        <v>42</v>
      </c>
      <c r="K1" s="125"/>
      <c r="L1" s="125"/>
    </row>
    <row r="2" spans="1:25" ht="69.75" hidden="1" customHeight="1" x14ac:dyDescent="0.25">
      <c r="C2" s="126" t="s">
        <v>41</v>
      </c>
      <c r="D2" s="126"/>
      <c r="E2" s="126"/>
      <c r="F2" s="126"/>
      <c r="G2" s="126"/>
      <c r="H2" s="126"/>
      <c r="I2" s="126"/>
      <c r="J2" s="126"/>
      <c r="K2" s="126"/>
      <c r="L2" s="126"/>
    </row>
    <row r="3" spans="1:25" ht="20.25" hidden="1" customHeight="1" x14ac:dyDescent="0.25">
      <c r="C3" s="75"/>
      <c r="D3" s="75"/>
      <c r="E3" s="75"/>
      <c r="F3" s="75"/>
      <c r="G3" s="75"/>
      <c r="H3" s="75"/>
      <c r="I3" s="75"/>
      <c r="J3" s="75"/>
      <c r="K3" s="75"/>
      <c r="L3" s="75"/>
      <c r="P3" s="125" t="s">
        <v>42</v>
      </c>
      <c r="Q3" s="125"/>
      <c r="R3" s="125"/>
    </row>
    <row r="4" spans="1:25" ht="65.25" hidden="1" customHeight="1" x14ac:dyDescent="0.25">
      <c r="C4" s="75"/>
      <c r="D4" s="75"/>
      <c r="E4" s="75"/>
      <c r="F4" s="75"/>
      <c r="G4" s="75"/>
      <c r="H4" s="75"/>
      <c r="I4" s="75"/>
      <c r="J4" s="75"/>
      <c r="K4" s="75"/>
      <c r="L4" s="75"/>
      <c r="P4" s="91" t="s">
        <v>48</v>
      </c>
      <c r="Q4" s="91"/>
      <c r="R4" s="91"/>
      <c r="S4" s="90"/>
      <c r="T4" s="90"/>
      <c r="U4" s="90"/>
      <c r="V4" s="90"/>
      <c r="W4" s="90"/>
      <c r="X4" s="90"/>
      <c r="Y4" s="90"/>
    </row>
    <row r="5" spans="1:25" ht="15.75" x14ac:dyDescent="0.25">
      <c r="J5" s="21"/>
      <c r="K5" s="21"/>
      <c r="L5" s="21"/>
    </row>
    <row r="6" spans="1:25" ht="15.75" customHeight="1" x14ac:dyDescent="0.25">
      <c r="J6" s="125"/>
      <c r="K6" s="125"/>
      <c r="L6" s="125"/>
      <c r="P6" s="125" t="s">
        <v>42</v>
      </c>
      <c r="Q6" s="125"/>
      <c r="R6" s="125"/>
    </row>
    <row r="7" spans="1:25" ht="70.5" customHeight="1" x14ac:dyDescent="0.25">
      <c r="C7" s="126"/>
      <c r="D7" s="126"/>
      <c r="E7" s="126"/>
      <c r="F7" s="126"/>
      <c r="G7" s="126"/>
      <c r="H7" s="126"/>
      <c r="I7" s="126"/>
      <c r="J7" s="126"/>
      <c r="K7" s="126"/>
      <c r="L7" s="126"/>
      <c r="P7" s="91" t="s">
        <v>47</v>
      </c>
      <c r="Q7" s="91"/>
      <c r="R7" s="91"/>
    </row>
    <row r="8" spans="1:25" ht="97.5" customHeight="1" x14ac:dyDescent="0.25">
      <c r="A8" s="127" t="s">
        <v>35</v>
      </c>
      <c r="B8" s="127"/>
      <c r="C8" s="127"/>
      <c r="D8" s="127"/>
      <c r="E8" s="127"/>
      <c r="F8" s="127"/>
      <c r="G8" s="127"/>
      <c r="H8" s="127"/>
      <c r="I8" s="127"/>
      <c r="J8" s="127"/>
      <c r="K8" s="127"/>
      <c r="L8" s="127"/>
      <c r="M8" s="127"/>
      <c r="N8" s="127"/>
      <c r="O8" s="127"/>
      <c r="P8" s="127"/>
      <c r="Q8" s="127"/>
      <c r="R8" s="127"/>
    </row>
    <row r="9" spans="1:25" ht="24" customHeight="1" x14ac:dyDescent="0.25">
      <c r="A9" s="127"/>
      <c r="B9" s="127"/>
      <c r="C9" s="127"/>
      <c r="D9" s="127"/>
      <c r="E9" s="127"/>
      <c r="F9" s="127"/>
      <c r="G9" s="127"/>
      <c r="H9" s="127"/>
      <c r="I9" s="127"/>
      <c r="J9" s="127"/>
      <c r="K9" s="127"/>
      <c r="L9" s="127"/>
      <c r="M9" s="127"/>
      <c r="N9" s="127"/>
      <c r="O9" s="127"/>
      <c r="P9" s="127"/>
      <c r="Q9" s="127"/>
      <c r="R9" s="127"/>
    </row>
    <row r="10" spans="1:25" ht="15.75" thickBot="1" x14ac:dyDescent="0.3">
      <c r="J10" s="20"/>
      <c r="K10" s="20"/>
      <c r="L10" s="20"/>
    </row>
    <row r="11" spans="1:25" ht="25.5" customHeight="1" thickBot="1" x14ac:dyDescent="0.3">
      <c r="A11" s="107" t="s">
        <v>0</v>
      </c>
      <c r="B11" s="109" t="s">
        <v>1</v>
      </c>
      <c r="C11" s="109" t="s">
        <v>2</v>
      </c>
      <c r="D11" s="113" t="s">
        <v>3</v>
      </c>
      <c r="E11" s="114"/>
      <c r="F11" s="115"/>
      <c r="G11" s="113" t="s">
        <v>4</v>
      </c>
      <c r="H11" s="114"/>
      <c r="I11" s="115"/>
      <c r="J11" s="113" t="s">
        <v>43</v>
      </c>
      <c r="K11" s="114"/>
      <c r="L11" s="116"/>
      <c r="M11" s="113" t="s">
        <v>4</v>
      </c>
      <c r="N11" s="114"/>
      <c r="O11" s="116"/>
      <c r="P11" s="113" t="s">
        <v>43</v>
      </c>
      <c r="Q11" s="114"/>
      <c r="R11" s="116"/>
    </row>
    <row r="12" spans="1:25" ht="90" thickBot="1" x14ac:dyDescent="0.3">
      <c r="A12" s="108"/>
      <c r="B12" s="110"/>
      <c r="C12" s="110"/>
      <c r="D12" s="7" t="s">
        <v>5</v>
      </c>
      <c r="E12" s="8" t="s">
        <v>6</v>
      </c>
      <c r="F12" s="8" t="s">
        <v>7</v>
      </c>
      <c r="G12" s="7" t="s">
        <v>8</v>
      </c>
      <c r="H12" s="7" t="s">
        <v>6</v>
      </c>
      <c r="I12" s="7" t="s">
        <v>7</v>
      </c>
      <c r="J12" s="36" t="s">
        <v>5</v>
      </c>
      <c r="K12" s="36" t="s">
        <v>6</v>
      </c>
      <c r="L12" s="37" t="s">
        <v>7</v>
      </c>
      <c r="M12" s="36" t="s">
        <v>5</v>
      </c>
      <c r="N12" s="36" t="s">
        <v>6</v>
      </c>
      <c r="O12" s="37" t="s">
        <v>7</v>
      </c>
      <c r="P12" s="36" t="s">
        <v>5</v>
      </c>
      <c r="Q12" s="36" t="s">
        <v>6</v>
      </c>
      <c r="R12" s="37" t="s">
        <v>7</v>
      </c>
    </row>
    <row r="13" spans="1:25" x14ac:dyDescent="0.25">
      <c r="A13" s="9">
        <v>1</v>
      </c>
      <c r="B13" s="10">
        <v>2</v>
      </c>
      <c r="C13" s="10">
        <v>3</v>
      </c>
      <c r="D13" s="10">
        <v>4</v>
      </c>
      <c r="E13" s="10">
        <v>5</v>
      </c>
      <c r="F13" s="10">
        <v>6</v>
      </c>
      <c r="G13" s="10">
        <v>7</v>
      </c>
      <c r="H13" s="10">
        <v>8</v>
      </c>
      <c r="I13" s="10">
        <v>9</v>
      </c>
      <c r="J13" s="10">
        <v>4</v>
      </c>
      <c r="K13" s="10">
        <v>5</v>
      </c>
      <c r="L13" s="45">
        <v>6</v>
      </c>
      <c r="M13" s="9"/>
      <c r="N13" s="10"/>
      <c r="O13" s="11"/>
      <c r="P13" s="55"/>
      <c r="Q13" s="10"/>
      <c r="R13" s="11"/>
    </row>
    <row r="14" spans="1:25" ht="76.5" x14ac:dyDescent="0.25">
      <c r="A14" s="12" t="s">
        <v>9</v>
      </c>
      <c r="B14" s="2"/>
      <c r="C14" s="3"/>
      <c r="D14" s="6" t="e">
        <f>SUM(D15+D27)</f>
        <v>#REF!</v>
      </c>
      <c r="E14" s="6" t="e">
        <f>SUM(E15+E27)</f>
        <v>#REF!</v>
      </c>
      <c r="F14" s="6" t="e">
        <f>SUM(F15+F27)</f>
        <v>#REF!</v>
      </c>
      <c r="G14" s="6" t="e">
        <f>G15+G27</f>
        <v>#REF!</v>
      </c>
      <c r="H14" s="6" t="e">
        <f>H15+H27</f>
        <v>#REF!</v>
      </c>
      <c r="I14" s="6" t="e">
        <f>I15+I27</f>
        <v>#REF!</v>
      </c>
      <c r="J14" s="18">
        <f>SUM(J15+J27)</f>
        <v>5704370</v>
      </c>
      <c r="K14" s="18">
        <f>SUM(K15+K27)</f>
        <v>5516120</v>
      </c>
      <c r="L14" s="46">
        <f>SUM(L15+L27)</f>
        <v>5591190</v>
      </c>
      <c r="M14" s="65">
        <f>M27+M15</f>
        <v>-53354.67</v>
      </c>
      <c r="N14" s="18">
        <f t="shared" ref="N14:O14" si="0">N27+N15</f>
        <v>0</v>
      </c>
      <c r="O14" s="38">
        <f t="shared" si="0"/>
        <v>0</v>
      </c>
      <c r="P14" s="56">
        <f t="shared" ref="P14:R16" si="1">J14+M14</f>
        <v>5651015.3300000001</v>
      </c>
      <c r="Q14" s="18">
        <f t="shared" si="1"/>
        <v>5516120</v>
      </c>
      <c r="R14" s="38">
        <f t="shared" si="1"/>
        <v>5591190</v>
      </c>
    </row>
    <row r="15" spans="1:25" ht="25.5" x14ac:dyDescent="0.25">
      <c r="A15" s="12" t="s">
        <v>10</v>
      </c>
      <c r="B15" s="4" t="s">
        <v>11</v>
      </c>
      <c r="C15" s="4"/>
      <c r="D15" s="6">
        <f>SUM(D16+D19+D21+D23+D25)</f>
        <v>2337720</v>
      </c>
      <c r="E15" s="6">
        <f t="shared" ref="E15:F15" si="2">SUM(E16+E19+E21+E23+E25)</f>
        <v>2337720</v>
      </c>
      <c r="F15" s="6">
        <f t="shared" si="2"/>
        <v>2337720</v>
      </c>
      <c r="G15" s="6">
        <f>G16+G19+G21+G23+G25</f>
        <v>1700000</v>
      </c>
      <c r="H15" s="6">
        <f>H16+H19+H21+H23+H25</f>
        <v>1440000</v>
      </c>
      <c r="I15" s="6">
        <f>I16+I19+I21+I23+I25</f>
        <v>1440000</v>
      </c>
      <c r="J15" s="6">
        <f>D15+G15</f>
        <v>4037720</v>
      </c>
      <c r="K15" s="6">
        <f t="shared" ref="K15:L15" si="3">E15+H15</f>
        <v>3777720</v>
      </c>
      <c r="L15" s="47">
        <f t="shared" si="3"/>
        <v>3777720</v>
      </c>
      <c r="M15" s="66">
        <f>M16+M19+M21+M23+M25</f>
        <v>-53354.67</v>
      </c>
      <c r="N15" s="6">
        <f t="shared" ref="N15:O15" si="4">N16+N19+N21+N23+N25</f>
        <v>0</v>
      </c>
      <c r="O15" s="43">
        <f t="shared" si="4"/>
        <v>0</v>
      </c>
      <c r="P15" s="57">
        <f t="shared" si="1"/>
        <v>3984365.33</v>
      </c>
      <c r="Q15" s="6">
        <f t="shared" si="1"/>
        <v>3777720</v>
      </c>
      <c r="R15" s="43">
        <f t="shared" si="1"/>
        <v>3777720</v>
      </c>
    </row>
    <row r="16" spans="1:25" x14ac:dyDescent="0.25">
      <c r="A16" s="121" t="s">
        <v>40</v>
      </c>
      <c r="B16" s="122" t="s">
        <v>12</v>
      </c>
      <c r="C16" s="122"/>
      <c r="D16" s="119">
        <f>SUM(D18)</f>
        <v>2000000</v>
      </c>
      <c r="E16" s="119">
        <f t="shared" ref="E16:F16" si="5">SUM(E18)</f>
        <v>2000000</v>
      </c>
      <c r="F16" s="119">
        <f t="shared" si="5"/>
        <v>2000000</v>
      </c>
      <c r="G16" s="120">
        <v>0</v>
      </c>
      <c r="H16" s="120">
        <v>0</v>
      </c>
      <c r="I16" s="120">
        <v>0</v>
      </c>
      <c r="J16" s="117">
        <f>SUM(D16+G16)</f>
        <v>2000000</v>
      </c>
      <c r="K16" s="117">
        <f t="shared" ref="K16:L16" si="6">SUM(E16+H16)</f>
        <v>2000000</v>
      </c>
      <c r="L16" s="111">
        <f t="shared" si="6"/>
        <v>2000000</v>
      </c>
      <c r="M16" s="128">
        <v>0</v>
      </c>
      <c r="N16" s="117">
        <v>0</v>
      </c>
      <c r="O16" s="123">
        <v>0</v>
      </c>
      <c r="P16" s="130">
        <f t="shared" si="1"/>
        <v>2000000</v>
      </c>
      <c r="Q16" s="117">
        <f t="shared" si="1"/>
        <v>2000000</v>
      </c>
      <c r="R16" s="123">
        <f t="shared" si="1"/>
        <v>2000000</v>
      </c>
    </row>
    <row r="17" spans="1:18" ht="31.5" customHeight="1" x14ac:dyDescent="0.25">
      <c r="A17" s="121"/>
      <c r="B17" s="122"/>
      <c r="C17" s="122"/>
      <c r="D17" s="119"/>
      <c r="E17" s="119"/>
      <c r="F17" s="119"/>
      <c r="G17" s="120"/>
      <c r="H17" s="120"/>
      <c r="I17" s="120"/>
      <c r="J17" s="118"/>
      <c r="K17" s="118"/>
      <c r="L17" s="112"/>
      <c r="M17" s="129"/>
      <c r="N17" s="118"/>
      <c r="O17" s="124"/>
      <c r="P17" s="131"/>
      <c r="Q17" s="118"/>
      <c r="R17" s="124"/>
    </row>
    <row r="18" spans="1:18" ht="38.25" x14ac:dyDescent="0.25">
      <c r="A18" s="76" t="s">
        <v>13</v>
      </c>
      <c r="B18" s="77" t="s">
        <v>12</v>
      </c>
      <c r="C18" s="77">
        <v>810</v>
      </c>
      <c r="D18" s="74">
        <v>2000000</v>
      </c>
      <c r="E18" s="74">
        <v>2000000</v>
      </c>
      <c r="F18" s="74">
        <v>2000000</v>
      </c>
      <c r="G18" s="74">
        <v>0</v>
      </c>
      <c r="H18" s="74">
        <v>0</v>
      </c>
      <c r="I18" s="74">
        <v>0</v>
      </c>
      <c r="J18" s="74">
        <f>SUM(D18+G18)</f>
        <v>2000000</v>
      </c>
      <c r="K18" s="74">
        <f t="shared" ref="K18" si="7">SUM(E18+H18)</f>
        <v>2000000</v>
      </c>
      <c r="L18" s="48">
        <f t="shared" ref="L18" si="8">SUM(F18+I18)</f>
        <v>2000000</v>
      </c>
      <c r="M18" s="67">
        <v>0</v>
      </c>
      <c r="N18" s="74">
        <v>0</v>
      </c>
      <c r="O18" s="39">
        <v>0</v>
      </c>
      <c r="P18" s="58">
        <f>J18+M18</f>
        <v>2000000</v>
      </c>
      <c r="Q18" s="74">
        <f>K18+N18</f>
        <v>2000000</v>
      </c>
      <c r="R18" s="39">
        <f>L18+O18</f>
        <v>2000000</v>
      </c>
    </row>
    <row r="19" spans="1:18" ht="25.5" x14ac:dyDescent="0.25">
      <c r="A19" s="76" t="s">
        <v>14</v>
      </c>
      <c r="B19" s="77" t="s">
        <v>15</v>
      </c>
      <c r="C19" s="77"/>
      <c r="D19" s="74">
        <f>SUM(D20)</f>
        <v>326720</v>
      </c>
      <c r="E19" s="74">
        <f t="shared" ref="E19:F19" si="9">SUM(E20)</f>
        <v>326720</v>
      </c>
      <c r="F19" s="74">
        <f t="shared" si="9"/>
        <v>326720</v>
      </c>
      <c r="G19" s="74">
        <v>0</v>
      </c>
      <c r="H19" s="74">
        <v>0</v>
      </c>
      <c r="I19" s="74">
        <v>0</v>
      </c>
      <c r="J19" s="74">
        <f>SUM(D19+G19)</f>
        <v>326720</v>
      </c>
      <c r="K19" s="74">
        <f t="shared" ref="K19" si="10">SUM(E19+H19)</f>
        <v>326720</v>
      </c>
      <c r="L19" s="48">
        <f t="shared" ref="L19" si="11">SUM(F19+I19)</f>
        <v>326720</v>
      </c>
      <c r="M19" s="67">
        <f>M20</f>
        <v>-136688</v>
      </c>
      <c r="N19" s="74">
        <f t="shared" ref="N19:O19" si="12">N20</f>
        <v>0</v>
      </c>
      <c r="O19" s="39">
        <f t="shared" si="12"/>
        <v>0</v>
      </c>
      <c r="P19" s="59">
        <f>J19+M19</f>
        <v>190032</v>
      </c>
      <c r="Q19" s="87">
        <f t="shared" ref="Q19" si="13">K19+N19</f>
        <v>326720</v>
      </c>
      <c r="R19" s="40">
        <f t="shared" ref="R19" si="14">L19+O19</f>
        <v>326720</v>
      </c>
    </row>
    <row r="20" spans="1:18" ht="38.25" x14ac:dyDescent="0.25">
      <c r="A20" s="22" t="s">
        <v>13</v>
      </c>
      <c r="B20" s="85" t="s">
        <v>15</v>
      </c>
      <c r="C20" s="85">
        <v>810</v>
      </c>
      <c r="D20" s="87">
        <v>326720</v>
      </c>
      <c r="E20" s="87">
        <v>326720</v>
      </c>
      <c r="F20" s="87">
        <v>326720</v>
      </c>
      <c r="G20" s="87">
        <v>0</v>
      </c>
      <c r="H20" s="87">
        <v>0</v>
      </c>
      <c r="I20" s="87">
        <v>0</v>
      </c>
      <c r="J20" s="87">
        <f>SUM(D20+G20)</f>
        <v>326720</v>
      </c>
      <c r="K20" s="87">
        <f t="shared" ref="K20:L20" si="15">SUM(E20+H20)</f>
        <v>326720</v>
      </c>
      <c r="L20" s="49">
        <f t="shared" si="15"/>
        <v>326720</v>
      </c>
      <c r="M20" s="67">
        <v>-136688</v>
      </c>
      <c r="N20" s="87">
        <v>0</v>
      </c>
      <c r="O20" s="40">
        <v>0</v>
      </c>
      <c r="P20" s="59">
        <f>J20+M20</f>
        <v>190032</v>
      </c>
      <c r="Q20" s="87">
        <f t="shared" ref="Q20:R20" si="16">K20+N20</f>
        <v>326720</v>
      </c>
      <c r="R20" s="40">
        <f t="shared" si="16"/>
        <v>326720</v>
      </c>
    </row>
    <row r="21" spans="1:18" ht="43.5" customHeight="1" x14ac:dyDescent="0.25">
      <c r="A21" s="84" t="s">
        <v>39</v>
      </c>
      <c r="B21" s="23" t="s">
        <v>38</v>
      </c>
      <c r="C21" s="23"/>
      <c r="D21" s="24">
        <v>0</v>
      </c>
      <c r="E21" s="24">
        <v>0</v>
      </c>
      <c r="F21" s="24">
        <v>0</v>
      </c>
      <c r="G21" s="24">
        <f>G22</f>
        <v>1600000</v>
      </c>
      <c r="H21" s="24">
        <f t="shared" ref="H21:I21" si="17">H22</f>
        <v>1440000</v>
      </c>
      <c r="I21" s="24">
        <f t="shared" si="17"/>
        <v>1440000</v>
      </c>
      <c r="J21" s="87">
        <f t="shared" ref="J21:J22" si="18">SUM(D21+G21)</f>
        <v>1600000</v>
      </c>
      <c r="K21" s="87">
        <f t="shared" ref="K21:K22" si="19">SUM(E21+H21)</f>
        <v>1440000</v>
      </c>
      <c r="L21" s="49">
        <f t="shared" ref="L21:L22" si="20">SUM(F21+I21)</f>
        <v>1440000</v>
      </c>
      <c r="M21" s="68">
        <f>M22</f>
        <v>83333.33</v>
      </c>
      <c r="N21" s="87">
        <f t="shared" ref="N21:O21" si="21">N22</f>
        <v>0</v>
      </c>
      <c r="O21" s="40">
        <f t="shared" si="21"/>
        <v>0</v>
      </c>
      <c r="P21" s="59">
        <f>J21+M21</f>
        <v>1683333.33</v>
      </c>
      <c r="Q21" s="87">
        <f t="shared" ref="Q21:R21" si="22">K21+N21</f>
        <v>1440000</v>
      </c>
      <c r="R21" s="40">
        <f t="shared" si="22"/>
        <v>1440000</v>
      </c>
    </row>
    <row r="22" spans="1:18" ht="45" customHeight="1" x14ac:dyDescent="0.25">
      <c r="A22" s="84" t="s">
        <v>13</v>
      </c>
      <c r="B22" s="23" t="s">
        <v>38</v>
      </c>
      <c r="C22" s="23">
        <v>810</v>
      </c>
      <c r="D22" s="24">
        <v>0</v>
      </c>
      <c r="E22" s="24">
        <v>0</v>
      </c>
      <c r="F22" s="24">
        <v>0</v>
      </c>
      <c r="G22" s="24">
        <v>1600000</v>
      </c>
      <c r="H22" s="24">
        <v>1440000</v>
      </c>
      <c r="I22" s="24">
        <v>1440000</v>
      </c>
      <c r="J22" s="87">
        <f t="shared" si="18"/>
        <v>1600000</v>
      </c>
      <c r="K22" s="87">
        <f t="shared" si="19"/>
        <v>1440000</v>
      </c>
      <c r="L22" s="49">
        <f t="shared" si="20"/>
        <v>1440000</v>
      </c>
      <c r="M22" s="68">
        <f>50000+33333.33</f>
        <v>83333.33</v>
      </c>
      <c r="N22" s="87">
        <v>0</v>
      </c>
      <c r="O22" s="40">
        <v>0</v>
      </c>
      <c r="P22" s="59">
        <f>J22+M22</f>
        <v>1683333.33</v>
      </c>
      <c r="Q22" s="87">
        <f t="shared" ref="P22:R23" si="23">K22+N22</f>
        <v>1440000</v>
      </c>
      <c r="R22" s="40">
        <f t="shared" si="23"/>
        <v>1440000</v>
      </c>
    </row>
    <row r="23" spans="1:18" ht="38.25" x14ac:dyDescent="0.25">
      <c r="A23" s="84" t="s">
        <v>16</v>
      </c>
      <c r="B23" s="85" t="s">
        <v>17</v>
      </c>
      <c r="C23" s="85"/>
      <c r="D23" s="87">
        <f>SUM(D24)</f>
        <v>11000</v>
      </c>
      <c r="E23" s="87">
        <f t="shared" ref="E23:F23" si="24">SUM(E24)</f>
        <v>11000</v>
      </c>
      <c r="F23" s="87">
        <f t="shared" si="24"/>
        <v>11000</v>
      </c>
      <c r="G23" s="87">
        <v>0</v>
      </c>
      <c r="H23" s="87">
        <v>0</v>
      </c>
      <c r="I23" s="87">
        <v>0</v>
      </c>
      <c r="J23" s="87">
        <f t="shared" ref="J23:J26" si="25">SUM(D23+G23)</f>
        <v>11000</v>
      </c>
      <c r="K23" s="87">
        <f t="shared" ref="K23:K26" si="26">SUM(E23+H23)</f>
        <v>11000</v>
      </c>
      <c r="L23" s="49">
        <f t="shared" ref="L23:L26" si="27">SUM(F23+I23)</f>
        <v>11000</v>
      </c>
      <c r="M23" s="68">
        <v>0</v>
      </c>
      <c r="N23" s="87">
        <v>0</v>
      </c>
      <c r="O23" s="40">
        <v>0</v>
      </c>
      <c r="P23" s="59">
        <f t="shared" si="23"/>
        <v>11000</v>
      </c>
      <c r="Q23" s="87">
        <f t="shared" si="23"/>
        <v>11000</v>
      </c>
      <c r="R23" s="40">
        <f t="shared" si="23"/>
        <v>11000</v>
      </c>
    </row>
    <row r="24" spans="1:18" ht="38.25" x14ac:dyDescent="0.25">
      <c r="A24" s="84" t="s">
        <v>13</v>
      </c>
      <c r="B24" s="85" t="s">
        <v>17</v>
      </c>
      <c r="C24" s="85">
        <v>810</v>
      </c>
      <c r="D24" s="87">
        <v>11000</v>
      </c>
      <c r="E24" s="87">
        <v>11000</v>
      </c>
      <c r="F24" s="87">
        <v>11000</v>
      </c>
      <c r="G24" s="87">
        <v>0</v>
      </c>
      <c r="H24" s="87">
        <v>0</v>
      </c>
      <c r="I24" s="87">
        <v>0</v>
      </c>
      <c r="J24" s="87">
        <f t="shared" si="25"/>
        <v>11000</v>
      </c>
      <c r="K24" s="87">
        <f t="shared" si="26"/>
        <v>11000</v>
      </c>
      <c r="L24" s="49">
        <f t="shared" si="27"/>
        <v>11000</v>
      </c>
      <c r="M24" s="68">
        <v>0</v>
      </c>
      <c r="N24" s="87">
        <v>0</v>
      </c>
      <c r="O24" s="40">
        <v>0</v>
      </c>
      <c r="P24" s="59">
        <f t="shared" ref="P24:P26" si="28">J24+M24</f>
        <v>11000</v>
      </c>
      <c r="Q24" s="87">
        <f t="shared" ref="Q24:Q25" si="29">K24+N24</f>
        <v>11000</v>
      </c>
      <c r="R24" s="40">
        <f t="shared" ref="R24:R26" si="30">L24+O24</f>
        <v>11000</v>
      </c>
    </row>
    <row r="25" spans="1:18" ht="25.5" x14ac:dyDescent="0.25">
      <c r="A25" s="84" t="s">
        <v>36</v>
      </c>
      <c r="B25" s="85" t="s">
        <v>37</v>
      </c>
      <c r="C25" s="85"/>
      <c r="D25" s="87">
        <v>0</v>
      </c>
      <c r="E25" s="87">
        <v>0</v>
      </c>
      <c r="F25" s="87">
        <v>0</v>
      </c>
      <c r="G25" s="87">
        <f>G26</f>
        <v>100000</v>
      </c>
      <c r="H25" s="87">
        <f t="shared" ref="H25:I25" si="31">H26</f>
        <v>0</v>
      </c>
      <c r="I25" s="87">
        <f t="shared" si="31"/>
        <v>0</v>
      </c>
      <c r="J25" s="87">
        <f t="shared" si="25"/>
        <v>100000</v>
      </c>
      <c r="K25" s="87">
        <f t="shared" si="26"/>
        <v>0</v>
      </c>
      <c r="L25" s="49">
        <f t="shared" si="27"/>
        <v>0</v>
      </c>
      <c r="M25" s="68">
        <v>0</v>
      </c>
      <c r="N25" s="87">
        <v>0</v>
      </c>
      <c r="O25" s="40">
        <v>0</v>
      </c>
      <c r="P25" s="59">
        <f t="shared" si="28"/>
        <v>100000</v>
      </c>
      <c r="Q25" s="87">
        <f t="shared" si="29"/>
        <v>0</v>
      </c>
      <c r="R25" s="40">
        <f t="shared" si="30"/>
        <v>0</v>
      </c>
    </row>
    <row r="26" spans="1:18" ht="47.25" customHeight="1" x14ac:dyDescent="0.25">
      <c r="A26" s="84" t="s">
        <v>13</v>
      </c>
      <c r="B26" s="85" t="s">
        <v>37</v>
      </c>
      <c r="C26" s="85">
        <v>810</v>
      </c>
      <c r="D26" s="87">
        <v>0</v>
      </c>
      <c r="E26" s="87">
        <v>0</v>
      </c>
      <c r="F26" s="87">
        <v>0</v>
      </c>
      <c r="G26" s="87">
        <v>100000</v>
      </c>
      <c r="H26" s="87">
        <v>0</v>
      </c>
      <c r="I26" s="87">
        <v>0</v>
      </c>
      <c r="J26" s="87">
        <f t="shared" si="25"/>
        <v>100000</v>
      </c>
      <c r="K26" s="87">
        <f t="shared" si="26"/>
        <v>0</v>
      </c>
      <c r="L26" s="49">
        <f t="shared" si="27"/>
        <v>0</v>
      </c>
      <c r="M26" s="68">
        <v>0</v>
      </c>
      <c r="N26" s="87">
        <v>0</v>
      </c>
      <c r="O26" s="40">
        <v>0</v>
      </c>
      <c r="P26" s="59">
        <f t="shared" si="28"/>
        <v>100000</v>
      </c>
      <c r="Q26" s="87">
        <v>0</v>
      </c>
      <c r="R26" s="40">
        <f t="shared" si="30"/>
        <v>0</v>
      </c>
    </row>
    <row r="27" spans="1:18" x14ac:dyDescent="0.25">
      <c r="A27" s="27" t="s">
        <v>18</v>
      </c>
      <c r="B27" s="29" t="s">
        <v>19</v>
      </c>
      <c r="C27" s="29"/>
      <c r="D27" s="44" t="e">
        <f>SUM(#REF!+D28)</f>
        <v>#REF!</v>
      </c>
      <c r="E27" s="44" t="e">
        <f>SUM(#REF!+E28)</f>
        <v>#REF!</v>
      </c>
      <c r="F27" s="44" t="e">
        <f>SUM(#REF!+F28)</f>
        <v>#REF!</v>
      </c>
      <c r="G27" s="44" t="e">
        <f>SUM(#REF!)</f>
        <v>#REF!</v>
      </c>
      <c r="H27" s="44" t="e">
        <f>SUM(#REF!)</f>
        <v>#REF!</v>
      </c>
      <c r="I27" s="44" t="e">
        <f>SUM(#REF!)</f>
        <v>#REF!</v>
      </c>
      <c r="J27" s="34">
        <f>SUM(J28)</f>
        <v>1666650</v>
      </c>
      <c r="K27" s="34">
        <f>SUM(K28)</f>
        <v>1738400</v>
      </c>
      <c r="L27" s="50">
        <f>SUM(L28)</f>
        <v>1813470</v>
      </c>
      <c r="M27" s="69">
        <v>0</v>
      </c>
      <c r="N27" s="34">
        <v>0</v>
      </c>
      <c r="O27" s="41">
        <v>0</v>
      </c>
      <c r="P27" s="60">
        <f t="shared" ref="P27:Q27" si="32">J27+M27</f>
        <v>1666650</v>
      </c>
      <c r="Q27" s="34">
        <f t="shared" si="32"/>
        <v>1738400</v>
      </c>
      <c r="R27" s="41">
        <f t="shared" ref="R27" si="33">L27+O27</f>
        <v>1813470</v>
      </c>
    </row>
    <row r="28" spans="1:18" x14ac:dyDescent="0.25">
      <c r="A28" s="84" t="s">
        <v>24</v>
      </c>
      <c r="B28" s="85" t="s">
        <v>25</v>
      </c>
      <c r="C28" s="85"/>
      <c r="D28" s="87">
        <f>SUM(D29)</f>
        <v>1666650</v>
      </c>
      <c r="E28" s="87">
        <f t="shared" ref="E28:F28" si="34">SUM(E29)</f>
        <v>1738400</v>
      </c>
      <c r="F28" s="87">
        <f t="shared" si="34"/>
        <v>1813470</v>
      </c>
      <c r="G28" s="87"/>
      <c r="H28" s="87"/>
      <c r="I28" s="87"/>
      <c r="J28" s="87">
        <f>SUM(J29)</f>
        <v>1666650</v>
      </c>
      <c r="K28" s="87">
        <f t="shared" ref="K28:L28" si="35">SUM(K29)</f>
        <v>1738400</v>
      </c>
      <c r="L28" s="49">
        <f t="shared" si="35"/>
        <v>1813470</v>
      </c>
      <c r="M28" s="68">
        <v>0</v>
      </c>
      <c r="N28" s="87">
        <v>0</v>
      </c>
      <c r="O28" s="40">
        <v>0</v>
      </c>
      <c r="P28" s="59">
        <f>J28+M28</f>
        <v>1666650</v>
      </c>
      <c r="Q28" s="87">
        <f t="shared" ref="Q28" si="36">K28+N28</f>
        <v>1738400</v>
      </c>
      <c r="R28" s="40">
        <f t="shared" ref="R28" si="37">L28+O28</f>
        <v>1813470</v>
      </c>
    </row>
    <row r="29" spans="1:18" ht="40.5" customHeight="1" x14ac:dyDescent="0.25">
      <c r="A29" s="84" t="s">
        <v>13</v>
      </c>
      <c r="B29" s="85" t="s">
        <v>25</v>
      </c>
      <c r="C29" s="86">
        <v>810</v>
      </c>
      <c r="D29" s="87">
        <v>1666650</v>
      </c>
      <c r="E29" s="87">
        <v>1738400</v>
      </c>
      <c r="F29" s="87">
        <v>1813470</v>
      </c>
      <c r="G29" s="87"/>
      <c r="H29" s="87"/>
      <c r="I29" s="87"/>
      <c r="J29" s="87">
        <f>SUM(D29+G29)</f>
        <v>1666650</v>
      </c>
      <c r="K29" s="87">
        <f t="shared" ref="K29:L29" si="38">SUM(E29+H29)</f>
        <v>1738400</v>
      </c>
      <c r="L29" s="49">
        <f t="shared" si="38"/>
        <v>1813470</v>
      </c>
      <c r="M29" s="68">
        <v>0</v>
      </c>
      <c r="N29" s="87">
        <v>0</v>
      </c>
      <c r="O29" s="40">
        <v>0</v>
      </c>
      <c r="P29" s="59">
        <f>J29+M29</f>
        <v>1666650</v>
      </c>
      <c r="Q29" s="87">
        <f t="shared" ref="Q29" si="39">K29+N29</f>
        <v>1738400</v>
      </c>
      <c r="R29" s="40">
        <f t="shared" ref="R29" si="40">L29+O29</f>
        <v>1813470</v>
      </c>
    </row>
    <row r="30" spans="1:18" x14ac:dyDescent="0.25">
      <c r="A30" s="84"/>
      <c r="B30" s="85"/>
      <c r="C30" s="85"/>
      <c r="D30" s="25"/>
      <c r="E30" s="25"/>
      <c r="F30" s="25"/>
      <c r="G30" s="25"/>
      <c r="H30" s="25"/>
      <c r="I30" s="25"/>
      <c r="J30" s="25"/>
      <c r="K30" s="25"/>
      <c r="L30" s="51"/>
      <c r="M30" s="70"/>
      <c r="N30" s="25"/>
      <c r="O30" s="26"/>
      <c r="P30" s="61"/>
      <c r="Q30" s="25"/>
      <c r="R30" s="26"/>
    </row>
    <row r="31" spans="1:18" ht="63.75" x14ac:dyDescent="0.25">
      <c r="A31" s="27" t="s">
        <v>26</v>
      </c>
      <c r="B31" s="28"/>
      <c r="C31" s="29"/>
      <c r="D31" s="30"/>
      <c r="E31" s="30"/>
      <c r="F31" s="30"/>
      <c r="G31" s="30"/>
      <c r="H31" s="30"/>
      <c r="I31" s="30"/>
      <c r="J31" s="30"/>
      <c r="K31" s="30"/>
      <c r="L31" s="52"/>
      <c r="M31" s="71"/>
      <c r="N31" s="30"/>
      <c r="O31" s="31"/>
      <c r="P31" s="62"/>
      <c r="Q31" s="30"/>
      <c r="R31" s="31"/>
    </row>
    <row r="32" spans="1:18" x14ac:dyDescent="0.25">
      <c r="A32" s="32"/>
      <c r="B32" s="28"/>
      <c r="C32" s="33"/>
      <c r="D32" s="30"/>
      <c r="E32" s="30"/>
      <c r="F32" s="30"/>
      <c r="G32" s="30"/>
      <c r="H32" s="30"/>
      <c r="I32" s="30"/>
      <c r="J32" s="30"/>
      <c r="K32" s="30"/>
      <c r="L32" s="52"/>
      <c r="M32" s="71"/>
      <c r="N32" s="30"/>
      <c r="O32" s="31"/>
      <c r="P32" s="62"/>
      <c r="Q32" s="30"/>
      <c r="R32" s="31"/>
    </row>
    <row r="33" spans="1:18" ht="51" x14ac:dyDescent="0.25">
      <c r="A33" s="27" t="s">
        <v>27</v>
      </c>
      <c r="B33" s="28"/>
      <c r="C33" s="29"/>
      <c r="D33" s="34" t="e">
        <f>SUM(#REF!+D34)</f>
        <v>#REF!</v>
      </c>
      <c r="E33" s="34" t="e">
        <f>SUM(#REF!+E34)</f>
        <v>#REF!</v>
      </c>
      <c r="F33" s="34" t="e">
        <f>SUM(#REF!+F34)</f>
        <v>#REF!</v>
      </c>
      <c r="G33" s="34" t="e">
        <f>SUM(#REF!+G34)</f>
        <v>#REF!</v>
      </c>
      <c r="H33" s="34" t="e">
        <f>SUM(#REF!+H34)</f>
        <v>#REF!</v>
      </c>
      <c r="I33" s="34" t="e">
        <f>SUM(#REF!+I34)</f>
        <v>#REF!</v>
      </c>
      <c r="J33" s="34">
        <f>SUM(J34)</f>
        <v>100000</v>
      </c>
      <c r="K33" s="34">
        <f>SUM(K34)</f>
        <v>100000</v>
      </c>
      <c r="L33" s="50">
        <f>SUM(L34)</f>
        <v>100000</v>
      </c>
      <c r="M33" s="69">
        <f>SUM(M34)</f>
        <v>849158</v>
      </c>
      <c r="N33" s="34">
        <v>0</v>
      </c>
      <c r="O33" s="41">
        <v>0</v>
      </c>
      <c r="P33" s="60">
        <f t="shared" ref="P33" si="41">J33+M33</f>
        <v>949158</v>
      </c>
      <c r="Q33" s="34">
        <f t="shared" ref="Q33" si="42">K33+N33</f>
        <v>100000</v>
      </c>
      <c r="R33" s="41">
        <f t="shared" ref="R33" si="43">L33+O33</f>
        <v>100000</v>
      </c>
    </row>
    <row r="34" spans="1:18" ht="38.25" x14ac:dyDescent="0.25">
      <c r="A34" s="84" t="s">
        <v>29</v>
      </c>
      <c r="B34" s="85" t="s">
        <v>30</v>
      </c>
      <c r="C34" s="85"/>
      <c r="D34" s="24">
        <v>100000</v>
      </c>
      <c r="E34" s="24">
        <v>100000</v>
      </c>
      <c r="F34" s="24">
        <v>100000</v>
      </c>
      <c r="G34" s="35">
        <f>SUM(G35)</f>
        <v>0</v>
      </c>
      <c r="H34" s="35">
        <f>SUM(H35)</f>
        <v>0</v>
      </c>
      <c r="I34" s="35">
        <f t="shared" ref="I34" si="44">SUM(I35)</f>
        <v>0</v>
      </c>
      <c r="J34" s="87">
        <f t="shared" ref="J34:J35" si="45">SUM(D34+G34)</f>
        <v>100000</v>
      </c>
      <c r="K34" s="87">
        <f t="shared" ref="K34:K35" si="46">SUM(E34+H34)</f>
        <v>100000</v>
      </c>
      <c r="L34" s="49">
        <f t="shared" ref="L34:L35" si="47">SUM(F34+I34)</f>
        <v>100000</v>
      </c>
      <c r="M34" s="68">
        <f>SUM(M35+M37)</f>
        <v>849158</v>
      </c>
      <c r="N34" s="87">
        <v>0</v>
      </c>
      <c r="O34" s="40">
        <v>0</v>
      </c>
      <c r="P34" s="59">
        <f t="shared" ref="P34:P36" si="48">J34+M34</f>
        <v>949158</v>
      </c>
      <c r="Q34" s="87">
        <f t="shared" ref="Q34:Q36" si="49">K34+N34</f>
        <v>100000</v>
      </c>
      <c r="R34" s="40">
        <f t="shared" ref="R34:R36" si="50">L34+O34</f>
        <v>100000</v>
      </c>
    </row>
    <row r="35" spans="1:18" ht="25.5" x14ac:dyDescent="0.25">
      <c r="A35" s="84" t="s">
        <v>31</v>
      </c>
      <c r="B35" s="85" t="s">
        <v>32</v>
      </c>
      <c r="C35" s="23"/>
      <c r="D35" s="24">
        <v>100000</v>
      </c>
      <c r="E35" s="24">
        <v>100000</v>
      </c>
      <c r="F35" s="24">
        <v>100000</v>
      </c>
      <c r="G35" s="35">
        <f>SUM(G36)</f>
        <v>0</v>
      </c>
      <c r="H35" s="35">
        <f>SUM(H36)</f>
        <v>0</v>
      </c>
      <c r="I35" s="35">
        <f t="shared" ref="I35" si="51">SUM(I36)</f>
        <v>0</v>
      </c>
      <c r="J35" s="87">
        <f t="shared" si="45"/>
        <v>100000</v>
      </c>
      <c r="K35" s="87">
        <f t="shared" si="46"/>
        <v>100000</v>
      </c>
      <c r="L35" s="49">
        <f t="shared" si="47"/>
        <v>100000</v>
      </c>
      <c r="M35" s="68">
        <f>SUM(M36)</f>
        <v>-100000</v>
      </c>
      <c r="N35" s="87">
        <v>0</v>
      </c>
      <c r="O35" s="40">
        <v>0</v>
      </c>
      <c r="P35" s="59">
        <f t="shared" si="48"/>
        <v>0</v>
      </c>
      <c r="Q35" s="87">
        <f t="shared" si="49"/>
        <v>100000</v>
      </c>
      <c r="R35" s="40">
        <f t="shared" si="50"/>
        <v>100000</v>
      </c>
    </row>
    <row r="36" spans="1:18" ht="51" x14ac:dyDescent="0.25">
      <c r="A36" s="84" t="s">
        <v>28</v>
      </c>
      <c r="B36" s="85" t="s">
        <v>32</v>
      </c>
      <c r="C36" s="23">
        <v>630</v>
      </c>
      <c r="D36" s="24">
        <v>100000</v>
      </c>
      <c r="E36" s="24">
        <v>100000</v>
      </c>
      <c r="F36" s="24">
        <v>100000</v>
      </c>
      <c r="G36" s="35"/>
      <c r="H36" s="35"/>
      <c r="I36" s="35"/>
      <c r="J36" s="87">
        <f>SUM(D36+G36)</f>
        <v>100000</v>
      </c>
      <c r="K36" s="87">
        <f t="shared" ref="K36" si="52">SUM(E36+H36)</f>
        <v>100000</v>
      </c>
      <c r="L36" s="49">
        <f t="shared" ref="L36" si="53">SUM(F36+I36)</f>
        <v>100000</v>
      </c>
      <c r="M36" s="68">
        <v>-100000</v>
      </c>
      <c r="N36" s="87">
        <v>0</v>
      </c>
      <c r="O36" s="40">
        <v>0</v>
      </c>
      <c r="P36" s="59">
        <f t="shared" si="48"/>
        <v>0</v>
      </c>
      <c r="Q36" s="87">
        <f t="shared" si="49"/>
        <v>100000</v>
      </c>
      <c r="R36" s="40">
        <f t="shared" si="50"/>
        <v>100000</v>
      </c>
    </row>
    <row r="37" spans="1:18" ht="25.5" x14ac:dyDescent="0.25">
      <c r="A37" s="88" t="s">
        <v>45</v>
      </c>
      <c r="B37" s="85" t="s">
        <v>46</v>
      </c>
      <c r="C37" s="23"/>
      <c r="D37" s="24"/>
      <c r="E37" s="24"/>
      <c r="F37" s="24"/>
      <c r="G37" s="35"/>
      <c r="H37" s="35"/>
      <c r="I37" s="35"/>
      <c r="J37" s="87"/>
      <c r="K37" s="87"/>
      <c r="L37" s="49"/>
      <c r="M37" s="68">
        <f>SUM(M38)</f>
        <v>949158</v>
      </c>
      <c r="N37" s="87">
        <v>0</v>
      </c>
      <c r="O37" s="40">
        <v>0</v>
      </c>
      <c r="P37" s="59">
        <f t="shared" ref="P37" si="54">J37+M37</f>
        <v>949158</v>
      </c>
      <c r="Q37" s="87">
        <f t="shared" ref="Q37" si="55">K37+N37</f>
        <v>0</v>
      </c>
      <c r="R37" s="40">
        <f t="shared" ref="R37" si="56">L37+O37</f>
        <v>0</v>
      </c>
    </row>
    <row r="38" spans="1:18" ht="51" x14ac:dyDescent="0.25">
      <c r="A38" s="88" t="s">
        <v>28</v>
      </c>
      <c r="B38" s="85" t="s">
        <v>46</v>
      </c>
      <c r="C38" s="23">
        <v>630</v>
      </c>
      <c r="D38" s="24"/>
      <c r="E38" s="24"/>
      <c r="F38" s="24"/>
      <c r="G38" s="35"/>
      <c r="H38" s="35"/>
      <c r="I38" s="35"/>
      <c r="J38" s="87"/>
      <c r="K38" s="87"/>
      <c r="L38" s="49"/>
      <c r="M38" s="89">
        <f>806784+42374+100000</f>
        <v>949158</v>
      </c>
      <c r="N38" s="87"/>
      <c r="O38" s="40"/>
      <c r="P38" s="59">
        <f t="shared" ref="P38" si="57">J38+M38</f>
        <v>949158</v>
      </c>
      <c r="Q38" s="87">
        <f t="shared" ref="Q38" si="58">K38+N38</f>
        <v>0</v>
      </c>
      <c r="R38" s="40">
        <f t="shared" ref="R38" si="59">L38+O38</f>
        <v>0</v>
      </c>
    </row>
    <row r="39" spans="1:18" x14ac:dyDescent="0.25">
      <c r="A39" s="14"/>
      <c r="B39" s="2"/>
      <c r="C39" s="5"/>
      <c r="D39" s="1"/>
      <c r="E39" s="1"/>
      <c r="F39" s="1"/>
      <c r="G39" s="1"/>
      <c r="H39" s="1"/>
      <c r="I39" s="1"/>
      <c r="J39" s="1"/>
      <c r="K39" s="1"/>
      <c r="L39" s="53"/>
      <c r="M39" s="72"/>
      <c r="N39" s="1"/>
      <c r="O39" s="13"/>
      <c r="P39" s="63"/>
      <c r="Q39" s="1"/>
      <c r="R39" s="13"/>
    </row>
    <row r="40" spans="1:18" ht="76.5" x14ac:dyDescent="0.25">
      <c r="A40" s="78" t="s">
        <v>44</v>
      </c>
      <c r="B40" s="28"/>
      <c r="C40" s="33"/>
      <c r="D40" s="30"/>
      <c r="E40" s="30"/>
      <c r="F40" s="30"/>
      <c r="G40" s="30"/>
      <c r="H40" s="30"/>
      <c r="I40" s="30"/>
      <c r="J40" s="79">
        <f t="shared" ref="J40:R40" si="60">SUM(J41)</f>
        <v>771910</v>
      </c>
      <c r="K40" s="79">
        <f t="shared" si="60"/>
        <v>821900</v>
      </c>
      <c r="L40" s="80">
        <f t="shared" si="60"/>
        <v>828666</v>
      </c>
      <c r="M40" s="81">
        <f t="shared" si="60"/>
        <v>0</v>
      </c>
      <c r="N40" s="79">
        <f t="shared" si="60"/>
        <v>0</v>
      </c>
      <c r="O40" s="82">
        <f t="shared" si="60"/>
        <v>0</v>
      </c>
      <c r="P40" s="83">
        <f t="shared" si="60"/>
        <v>771910</v>
      </c>
      <c r="Q40" s="79">
        <f t="shared" si="60"/>
        <v>821900</v>
      </c>
      <c r="R40" s="82">
        <f t="shared" si="60"/>
        <v>828666</v>
      </c>
    </row>
    <row r="41" spans="1:18" ht="38.25" x14ac:dyDescent="0.25">
      <c r="A41" s="84" t="s">
        <v>20</v>
      </c>
      <c r="B41" s="85" t="s">
        <v>21</v>
      </c>
      <c r="C41" s="85"/>
      <c r="D41" s="24">
        <f>SUM(D42+D47+D48)</f>
        <v>192823</v>
      </c>
      <c r="E41" s="24">
        <f t="shared" ref="E41:F41" si="61">SUM(E42+E47+E48)</f>
        <v>205297</v>
      </c>
      <c r="F41" s="24">
        <f t="shared" si="61"/>
        <v>206766</v>
      </c>
      <c r="G41" s="24">
        <f>SUM(G42+G47+G48)</f>
        <v>-127823</v>
      </c>
      <c r="H41" s="24">
        <f t="shared" ref="H41:I41" si="62">SUM(H42+H47+H48)</f>
        <v>-140297</v>
      </c>
      <c r="I41" s="24">
        <f t="shared" si="62"/>
        <v>-139766</v>
      </c>
      <c r="J41" s="87">
        <f>SUM(J42:J46)</f>
        <v>771910</v>
      </c>
      <c r="K41" s="87">
        <f t="shared" ref="K41:L41" si="63">SUM(K42:K46)</f>
        <v>821900</v>
      </c>
      <c r="L41" s="49">
        <f t="shared" si="63"/>
        <v>828666</v>
      </c>
      <c r="M41" s="68">
        <f>SUM(M42:M46)</f>
        <v>0</v>
      </c>
      <c r="N41" s="87">
        <f t="shared" ref="N41" si="64">SUM(N42:N46)</f>
        <v>0</v>
      </c>
      <c r="O41" s="40">
        <f t="shared" ref="O41" si="65">SUM(O42:O46)</f>
        <v>0</v>
      </c>
      <c r="P41" s="59">
        <f>SUM(P42:P46)</f>
        <v>771910</v>
      </c>
      <c r="Q41" s="87">
        <f t="shared" ref="Q41" si="66">SUM(Q42:Q46)</f>
        <v>821900</v>
      </c>
      <c r="R41" s="40">
        <f t="shared" ref="R41" si="67">SUM(R42:R46)</f>
        <v>828666</v>
      </c>
    </row>
    <row r="42" spans="1:18" x14ac:dyDescent="0.25">
      <c r="A42" s="84" t="s">
        <v>22</v>
      </c>
      <c r="B42" s="85" t="s">
        <v>21</v>
      </c>
      <c r="C42" s="85">
        <v>610</v>
      </c>
      <c r="D42" s="87">
        <v>192823</v>
      </c>
      <c r="E42" s="87">
        <v>205297</v>
      </c>
      <c r="F42" s="87">
        <v>206766</v>
      </c>
      <c r="G42" s="24">
        <v>-127823</v>
      </c>
      <c r="H42" s="24">
        <v>-140297</v>
      </c>
      <c r="I42" s="24">
        <v>-139766</v>
      </c>
      <c r="J42" s="87">
        <f>SUM(D42+G42)</f>
        <v>65000</v>
      </c>
      <c r="K42" s="87">
        <f t="shared" ref="K42:K45" si="68">SUM(E42+H42)</f>
        <v>65000</v>
      </c>
      <c r="L42" s="49">
        <f t="shared" ref="L42:L45" si="69">SUM(F42+I42)</f>
        <v>67000</v>
      </c>
      <c r="M42" s="68">
        <v>0</v>
      </c>
      <c r="N42" s="87">
        <v>0</v>
      </c>
      <c r="O42" s="40">
        <v>0</v>
      </c>
      <c r="P42" s="59">
        <f t="shared" ref="P42:P46" si="70">J42+M42</f>
        <v>65000</v>
      </c>
      <c r="Q42" s="87">
        <f t="shared" ref="Q42:Q46" si="71">K42+N42</f>
        <v>65000</v>
      </c>
      <c r="R42" s="40">
        <f t="shared" ref="R42:R46" si="72">L42+O42</f>
        <v>67000</v>
      </c>
    </row>
    <row r="43" spans="1:18" x14ac:dyDescent="0.25">
      <c r="A43" s="84" t="s">
        <v>23</v>
      </c>
      <c r="B43" s="85" t="s">
        <v>21</v>
      </c>
      <c r="C43" s="85">
        <v>620</v>
      </c>
      <c r="D43" s="87">
        <v>192823</v>
      </c>
      <c r="E43" s="87">
        <v>205297</v>
      </c>
      <c r="F43" s="87">
        <v>206766</v>
      </c>
      <c r="G43" s="87">
        <v>-177823</v>
      </c>
      <c r="H43" s="87">
        <v>-190297</v>
      </c>
      <c r="I43" s="87">
        <v>-191766</v>
      </c>
      <c r="J43" s="87">
        <f>SUM(D43+G43)</f>
        <v>15000</v>
      </c>
      <c r="K43" s="87">
        <f t="shared" si="68"/>
        <v>15000</v>
      </c>
      <c r="L43" s="49">
        <f t="shared" si="69"/>
        <v>15000</v>
      </c>
      <c r="M43" s="68">
        <v>0</v>
      </c>
      <c r="N43" s="87">
        <v>0</v>
      </c>
      <c r="O43" s="40">
        <v>0</v>
      </c>
      <c r="P43" s="59">
        <f t="shared" si="70"/>
        <v>15000</v>
      </c>
      <c r="Q43" s="87">
        <f t="shared" si="71"/>
        <v>15000</v>
      </c>
      <c r="R43" s="40">
        <f t="shared" si="72"/>
        <v>15000</v>
      </c>
    </row>
    <row r="44" spans="1:18" ht="57.75" customHeight="1" x14ac:dyDescent="0.25">
      <c r="A44" s="84" t="s">
        <v>28</v>
      </c>
      <c r="B44" s="85" t="s">
        <v>21</v>
      </c>
      <c r="C44" s="23">
        <v>630</v>
      </c>
      <c r="D44" s="24">
        <v>192823</v>
      </c>
      <c r="E44" s="24">
        <v>205298</v>
      </c>
      <c r="F44" s="24">
        <v>206766</v>
      </c>
      <c r="G44" s="24">
        <v>-125913</v>
      </c>
      <c r="H44" s="24">
        <v>-138398</v>
      </c>
      <c r="I44" s="24">
        <v>-137766</v>
      </c>
      <c r="J44" s="87">
        <f>SUM(D44+G44)</f>
        <v>66910</v>
      </c>
      <c r="K44" s="87">
        <f t="shared" si="68"/>
        <v>66900</v>
      </c>
      <c r="L44" s="49">
        <f t="shared" si="69"/>
        <v>69000</v>
      </c>
      <c r="M44" s="68">
        <v>0</v>
      </c>
      <c r="N44" s="87">
        <v>0</v>
      </c>
      <c r="O44" s="40">
        <v>0</v>
      </c>
      <c r="P44" s="59">
        <f t="shared" si="70"/>
        <v>66910</v>
      </c>
      <c r="Q44" s="87">
        <f t="shared" si="71"/>
        <v>66900</v>
      </c>
      <c r="R44" s="40">
        <f t="shared" si="72"/>
        <v>69000</v>
      </c>
    </row>
    <row r="45" spans="1:18" x14ac:dyDescent="0.25">
      <c r="A45" s="103" t="s">
        <v>13</v>
      </c>
      <c r="B45" s="104" t="s">
        <v>21</v>
      </c>
      <c r="C45" s="105">
        <v>810</v>
      </c>
      <c r="D45" s="102">
        <v>192824</v>
      </c>
      <c r="E45" s="102">
        <v>205298</v>
      </c>
      <c r="F45" s="102">
        <v>206767</v>
      </c>
      <c r="G45" s="102">
        <v>432176</v>
      </c>
      <c r="H45" s="102">
        <v>469702</v>
      </c>
      <c r="I45" s="102">
        <v>470899</v>
      </c>
      <c r="J45" s="94">
        <f>SUM(D45+G45)</f>
        <v>625000</v>
      </c>
      <c r="K45" s="94">
        <f t="shared" si="68"/>
        <v>675000</v>
      </c>
      <c r="L45" s="98">
        <f t="shared" si="69"/>
        <v>677666</v>
      </c>
      <c r="M45" s="100">
        <v>0</v>
      </c>
      <c r="N45" s="94">
        <v>0</v>
      </c>
      <c r="O45" s="96">
        <v>0</v>
      </c>
      <c r="P45" s="92">
        <f t="shared" si="70"/>
        <v>625000</v>
      </c>
      <c r="Q45" s="94">
        <f t="shared" si="71"/>
        <v>675000</v>
      </c>
      <c r="R45" s="96">
        <f t="shared" si="72"/>
        <v>677666</v>
      </c>
    </row>
    <row r="46" spans="1:18" ht="26.25" customHeight="1" x14ac:dyDescent="0.25">
      <c r="A46" s="103"/>
      <c r="B46" s="104"/>
      <c r="C46" s="106"/>
      <c r="D46" s="102"/>
      <c r="E46" s="102"/>
      <c r="F46" s="102"/>
      <c r="G46" s="102"/>
      <c r="H46" s="102"/>
      <c r="I46" s="102"/>
      <c r="J46" s="95"/>
      <c r="K46" s="95"/>
      <c r="L46" s="99"/>
      <c r="M46" s="101"/>
      <c r="N46" s="95"/>
      <c r="O46" s="97"/>
      <c r="P46" s="93">
        <f t="shared" si="70"/>
        <v>0</v>
      </c>
      <c r="Q46" s="95">
        <f t="shared" si="71"/>
        <v>0</v>
      </c>
      <c r="R46" s="97">
        <f t="shared" si="72"/>
        <v>0</v>
      </c>
    </row>
    <row r="47" spans="1:18" x14ac:dyDescent="0.25">
      <c r="A47" s="14"/>
      <c r="B47" s="2"/>
      <c r="C47" s="5"/>
      <c r="D47" s="1"/>
      <c r="E47" s="1"/>
      <c r="F47" s="1"/>
      <c r="G47" s="1"/>
      <c r="H47" s="1"/>
      <c r="I47" s="1"/>
      <c r="J47" s="1"/>
      <c r="K47" s="1"/>
      <c r="L47" s="53"/>
      <c r="M47" s="72"/>
      <c r="N47" s="1"/>
      <c r="O47" s="13"/>
      <c r="P47" s="63"/>
      <c r="Q47" s="1"/>
      <c r="R47" s="13"/>
    </row>
    <row r="48" spans="1:18" ht="51" x14ac:dyDescent="0.25">
      <c r="A48" s="12" t="s">
        <v>33</v>
      </c>
      <c r="B48" s="2"/>
      <c r="C48" s="4"/>
      <c r="D48" s="1"/>
      <c r="E48" s="1"/>
      <c r="F48" s="1"/>
      <c r="G48" s="1"/>
      <c r="H48" s="1"/>
      <c r="I48" s="1"/>
      <c r="J48" s="1"/>
      <c r="K48" s="1"/>
      <c r="L48" s="53"/>
      <c r="M48" s="72"/>
      <c r="N48" s="1"/>
      <c r="O48" s="13"/>
      <c r="P48" s="63"/>
      <c r="Q48" s="1"/>
      <c r="R48" s="13"/>
    </row>
    <row r="49" spans="1:18" x14ac:dyDescent="0.25">
      <c r="A49" s="14"/>
      <c r="B49" s="2"/>
      <c r="C49" s="5"/>
      <c r="D49" s="1"/>
      <c r="E49" s="1"/>
      <c r="F49" s="1"/>
      <c r="G49" s="1"/>
      <c r="H49" s="1"/>
      <c r="I49" s="1"/>
      <c r="J49" s="1"/>
      <c r="K49" s="1"/>
      <c r="L49" s="53"/>
      <c r="M49" s="72"/>
      <c r="N49" s="1"/>
      <c r="O49" s="13"/>
      <c r="P49" s="63"/>
      <c r="Q49" s="1"/>
      <c r="R49" s="13"/>
    </row>
    <row r="50" spans="1:18" ht="15.75" thickBot="1" x14ac:dyDescent="0.3">
      <c r="A50" s="15" t="s">
        <v>34</v>
      </c>
      <c r="B50" s="16"/>
      <c r="C50" s="17"/>
      <c r="D50" s="19" t="e">
        <f t="shared" ref="D50:I50" si="73">SUM(D48+D33+D31+D14)</f>
        <v>#REF!</v>
      </c>
      <c r="E50" s="19" t="e">
        <f t="shared" si="73"/>
        <v>#REF!</v>
      </c>
      <c r="F50" s="19" t="e">
        <f t="shared" si="73"/>
        <v>#REF!</v>
      </c>
      <c r="G50" s="19" t="e">
        <f t="shared" si="73"/>
        <v>#REF!</v>
      </c>
      <c r="H50" s="19" t="e">
        <f t="shared" si="73"/>
        <v>#REF!</v>
      </c>
      <c r="I50" s="19" t="e">
        <f t="shared" si="73"/>
        <v>#REF!</v>
      </c>
      <c r="J50" s="19">
        <f>SUM(J48+J40+J33+J31+J14)</f>
        <v>6576280</v>
      </c>
      <c r="K50" s="19">
        <f>SUM(K48+K40+K33+K31+K14)</f>
        <v>6438020</v>
      </c>
      <c r="L50" s="54">
        <f>SUM(L48+L40+L33+L31+L14)</f>
        <v>6519856</v>
      </c>
      <c r="M50" s="73">
        <f>SUM(M48+M33+M31+M14)</f>
        <v>795803.33</v>
      </c>
      <c r="N50" s="19">
        <f>SUM(N48+N33+N31+N14)</f>
        <v>0</v>
      </c>
      <c r="O50" s="42">
        <f>SUM(O48+O33+O31+O14)</f>
        <v>0</v>
      </c>
      <c r="P50" s="64">
        <f>SUM(P48+P40+P33+P31+P14)</f>
        <v>7372083.3300000001</v>
      </c>
      <c r="Q50" s="19">
        <f>SUM(Q48+Q40+Q33+Q31+Q14)</f>
        <v>6438020</v>
      </c>
      <c r="R50" s="42">
        <f>SUM(R48+R40+R33+R31+R14)</f>
        <v>6519856</v>
      </c>
    </row>
  </sheetData>
  <mergeCells count="53">
    <mergeCell ref="P3:R3"/>
    <mergeCell ref="D16:D17"/>
    <mergeCell ref="E16:E17"/>
    <mergeCell ref="R16:R17"/>
    <mergeCell ref="J1:L1"/>
    <mergeCell ref="J6:L6"/>
    <mergeCell ref="C2:L2"/>
    <mergeCell ref="C7:L7"/>
    <mergeCell ref="A8:R9"/>
    <mergeCell ref="P7:R7"/>
    <mergeCell ref="P6:R6"/>
    <mergeCell ref="M11:O11"/>
    <mergeCell ref="P11:R11"/>
    <mergeCell ref="M16:M17"/>
    <mergeCell ref="N16:N17"/>
    <mergeCell ref="O16:O17"/>
    <mergeCell ref="P16:P17"/>
    <mergeCell ref="A11:A12"/>
    <mergeCell ref="B11:B12"/>
    <mergeCell ref="L16:L17"/>
    <mergeCell ref="D11:F11"/>
    <mergeCell ref="G11:I11"/>
    <mergeCell ref="J11:L11"/>
    <mergeCell ref="C11:C12"/>
    <mergeCell ref="K16:K17"/>
    <mergeCell ref="J16:J17"/>
    <mergeCell ref="F16:F17"/>
    <mergeCell ref="G16:G17"/>
    <mergeCell ref="H16:H17"/>
    <mergeCell ref="I16:I17"/>
    <mergeCell ref="A16:A17"/>
    <mergeCell ref="B16:B17"/>
    <mergeCell ref="C16:C17"/>
    <mergeCell ref="A45:A46"/>
    <mergeCell ref="B45:B46"/>
    <mergeCell ref="C45:C46"/>
    <mergeCell ref="D45:D46"/>
    <mergeCell ref="E45:E46"/>
    <mergeCell ref="F45:F46"/>
    <mergeCell ref="G45:G46"/>
    <mergeCell ref="H45:H46"/>
    <mergeCell ref="I45:I46"/>
    <mergeCell ref="J45:J46"/>
    <mergeCell ref="P4:R4"/>
    <mergeCell ref="P45:P46"/>
    <mergeCell ref="Q45:Q46"/>
    <mergeCell ref="R45:R46"/>
    <mergeCell ref="K45:K46"/>
    <mergeCell ref="L45:L46"/>
    <mergeCell ref="M45:M46"/>
    <mergeCell ref="N45:N46"/>
    <mergeCell ref="O45:O46"/>
    <mergeCell ref="Q16:Q17"/>
  </mergeCells>
  <pageMargins left="0.31496062992125984" right="0.31496062992125984" top="0.74803149606299213" bottom="0.74803149606299213" header="0.31496062992125984" footer="0.31496062992125984"/>
  <pageSetup paperSize="9" scale="8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2024-12-26T11:08:41Z</dcterms:modified>
</cp:coreProperties>
</file>